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6885" windowHeight="4095" activeTab="1"/>
  </bookViews>
  <sheets>
    <sheet name="Menu" sheetId="1" r:id="rId1"/>
    <sheet name="Figure 11.9" sheetId="2" r:id="rId2"/>
    <sheet name="Calculations" sheetId="3" state="hidden" r:id="rId3"/>
  </sheets>
  <definedNames>
    <definedName name="a">'Calculations'!$D$15</definedName>
    <definedName name="b">'Calculations'!$D$16</definedName>
    <definedName name="MCa">'Calculations'!$D$9</definedName>
    <definedName name="MCb">'Calculations'!$D$10</definedName>
    <definedName name="P">'Calculations'!$D$25</definedName>
    <definedName name="Profa">'Calculations'!$D$27</definedName>
    <definedName name="Profb">'Calculations'!$D$28</definedName>
    <definedName name="Qa">'Calculations'!$D$22</definedName>
    <definedName name="Qb">'Calculations'!$D$23</definedName>
    <definedName name="Sa">'Calculations'!$D$12</definedName>
    <definedName name="Sb">'Calculations'!$D$13</definedName>
    <definedName name="TSa">'Calculations'!$D$30</definedName>
    <definedName name="TSb">'Calculations'!$D$31</definedName>
  </definedNames>
  <calcPr fullCalcOnLoad="1"/>
</workbook>
</file>

<file path=xl/sharedStrings.xml><?xml version="1.0" encoding="utf-8"?>
<sst xmlns="http://schemas.openxmlformats.org/spreadsheetml/2006/main" count="89" uniqueCount="45">
  <si>
    <t>Simulation</t>
  </si>
  <si>
    <t>Calculations</t>
  </si>
  <si>
    <t xml:space="preserve"> </t>
  </si>
  <si>
    <t>Min</t>
  </si>
  <si>
    <t>Max</t>
  </si>
  <si>
    <t>No. misspecifications</t>
  </si>
  <si>
    <t>Exogenous variables</t>
  </si>
  <si>
    <t>Endogenous variables</t>
  </si>
  <si>
    <t>Graphical lines</t>
  </si>
  <si>
    <t>Baseline</t>
  </si>
  <si>
    <t>Menu</t>
  </si>
  <si>
    <t>Marginal cost A</t>
  </si>
  <si>
    <t>Marginal cost B</t>
  </si>
  <si>
    <t>Subsidy A</t>
  </si>
  <si>
    <t>Subsidy B</t>
  </si>
  <si>
    <t>Intercept demand curve (a)</t>
  </si>
  <si>
    <t>Rico demand curve (b)</t>
  </si>
  <si>
    <t>Output A</t>
  </si>
  <si>
    <t>Output B</t>
  </si>
  <si>
    <t>Price</t>
  </si>
  <si>
    <t>Profit A</t>
  </si>
  <si>
    <t>Profit B</t>
  </si>
  <si>
    <t>Total subsidy A</t>
  </si>
  <si>
    <t>Total  subsidy B</t>
  </si>
  <si>
    <t>Steps</t>
  </si>
  <si>
    <t>Iso-profit A crosses axis at</t>
  </si>
  <si>
    <t>Iso-profit B crosses axis at</t>
  </si>
  <si>
    <t>Reaction curve A</t>
  </si>
  <si>
    <t>Reaction curve B</t>
  </si>
  <si>
    <t>Iso-profit curve A</t>
  </si>
  <si>
    <t>Iso-profit curve B</t>
  </si>
  <si>
    <t>Marginal cost firm A</t>
  </si>
  <si>
    <t>Marginal cost firm B</t>
  </si>
  <si>
    <t>Output firm A</t>
  </si>
  <si>
    <t>Output firm B</t>
  </si>
  <si>
    <t>Profit firm A</t>
  </si>
  <si>
    <t>Profit firm B</t>
  </si>
  <si>
    <t>Total subsidy received A</t>
  </si>
  <si>
    <t>Total subsidy received B</t>
  </si>
  <si>
    <t>Base</t>
  </si>
  <si>
    <t>Iso-profit curve A (without subsidy)</t>
  </si>
  <si>
    <t>Iso-profit curve B (without subsidy)</t>
  </si>
  <si>
    <t>Export subsidy firm A</t>
  </si>
  <si>
    <t>Export subsidy firm B</t>
  </si>
  <si>
    <t>Question 11.6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</si>
</sst>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0000"/>
    <numFmt numFmtId="192" formatCode="0.0000000000"/>
    <numFmt numFmtId="193" formatCode="0.000000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53" applyFont="1" applyFill="1" applyAlignment="1" applyProtection="1">
      <alignment/>
      <protection/>
    </xf>
    <xf numFmtId="0" fontId="2" fillId="33" borderId="0" xfId="53" applyFill="1" applyAlignment="1" applyProtection="1">
      <alignment/>
      <protection/>
    </xf>
    <xf numFmtId="0" fontId="5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87" fontId="0" fillId="33" borderId="0" xfId="0" applyNumberFormat="1" applyFont="1" applyFill="1" applyAlignment="1">
      <alignment/>
    </xf>
    <xf numFmtId="187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87" fontId="0" fillId="33" borderId="0" xfId="0" applyNumberFormat="1" applyFill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4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187" fontId="0" fillId="33" borderId="11" xfId="0" applyNumberFormat="1" applyFill="1" applyBorder="1" applyAlignment="1">
      <alignment horizontal="center"/>
    </xf>
    <xf numFmtId="187" fontId="0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0" xfId="53" applyFont="1" applyFill="1" applyAlignment="1" applyProtection="1">
      <alignment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2" fontId="0" fillId="34" borderId="0" xfId="0" applyNumberFormat="1" applyFont="1" applyFill="1" applyAlignment="1">
      <alignment horizontal="left"/>
    </xf>
    <xf numFmtId="2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187" fontId="0" fillId="33" borderId="0" xfId="0" applyNumberFormat="1" applyFont="1" applyFill="1" applyAlignment="1">
      <alignment horizontal="center"/>
    </xf>
    <xf numFmtId="187" fontId="0" fillId="33" borderId="11" xfId="0" applyNumberFormat="1" applyFont="1" applyFill="1" applyBorder="1" applyAlignment="1">
      <alignment horizontal="center"/>
    </xf>
    <xf numFmtId="187" fontId="0" fillId="33" borderId="0" xfId="0" applyNumberFormat="1" applyFill="1" applyBorder="1" applyAlignment="1">
      <alignment/>
    </xf>
    <xf numFmtId="0" fontId="13" fillId="34" borderId="0" xfId="0" applyFont="1" applyFill="1" applyAlignment="1">
      <alignment horizontal="center"/>
    </xf>
    <xf numFmtId="0" fontId="2" fillId="33" borderId="0" xfId="53" applyFont="1" applyFill="1" applyAlignment="1" applyProtection="1">
      <alignment horizontal="left"/>
      <protection/>
    </xf>
    <xf numFmtId="0" fontId="3" fillId="34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87" fontId="0" fillId="35" borderId="0" xfId="0" applyNumberFormat="1" applyFont="1" applyFill="1" applyAlignment="1" applyProtection="1">
      <alignment horizontal="center" vertical="center"/>
      <protection locked="0"/>
    </xf>
    <xf numFmtId="187" fontId="0" fillId="35" borderId="0" xfId="0" applyNumberFormat="1" applyFont="1" applyFill="1" applyAlignment="1">
      <alignment horizontal="center"/>
    </xf>
    <xf numFmtId="187" fontId="0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11.9 Brander-Spencer model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2925"/>
          <c:w val="0.76675"/>
          <c:h val="0.7325"/>
        </c:manualLayout>
      </c:layout>
      <c:scatterChart>
        <c:scatterStyle val="smoothMarker"/>
        <c:varyColors val="0"/>
        <c:ser>
          <c:idx val="4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Calculations!$N$41:$N$141</c:f>
              <c:numCache>
                <c:ptCount val="101"/>
                <c:pt idx="0">
                  <c:v>0</c:v>
                </c:pt>
                <c:pt idx="1">
                  <c:v>0.055</c:v>
                </c:pt>
                <c:pt idx="2">
                  <c:v>0.11</c:v>
                </c:pt>
                <c:pt idx="3">
                  <c:v>0.165</c:v>
                </c:pt>
                <c:pt idx="4">
                  <c:v>0.22</c:v>
                </c:pt>
                <c:pt idx="5">
                  <c:v>0.275</c:v>
                </c:pt>
                <c:pt idx="6">
                  <c:v>0.33</c:v>
                </c:pt>
                <c:pt idx="7">
                  <c:v>0.385</c:v>
                </c:pt>
                <c:pt idx="8">
                  <c:v>0.44</c:v>
                </c:pt>
                <c:pt idx="9">
                  <c:v>0.495</c:v>
                </c:pt>
                <c:pt idx="10">
                  <c:v>0.55</c:v>
                </c:pt>
                <c:pt idx="11">
                  <c:v>0.605</c:v>
                </c:pt>
                <c:pt idx="12">
                  <c:v>0.66</c:v>
                </c:pt>
                <c:pt idx="13">
                  <c:v>0.715</c:v>
                </c:pt>
                <c:pt idx="14">
                  <c:v>0.77</c:v>
                </c:pt>
                <c:pt idx="15">
                  <c:v>0.825</c:v>
                </c:pt>
                <c:pt idx="16">
                  <c:v>0.88</c:v>
                </c:pt>
                <c:pt idx="17">
                  <c:v>0.935</c:v>
                </c:pt>
                <c:pt idx="18">
                  <c:v>0.99</c:v>
                </c:pt>
                <c:pt idx="19">
                  <c:v>1.045</c:v>
                </c:pt>
                <c:pt idx="20">
                  <c:v>1.1</c:v>
                </c:pt>
                <c:pt idx="21">
                  <c:v>1.155</c:v>
                </c:pt>
                <c:pt idx="22">
                  <c:v>1.21</c:v>
                </c:pt>
                <c:pt idx="23">
                  <c:v>1.265</c:v>
                </c:pt>
                <c:pt idx="24">
                  <c:v>1.32</c:v>
                </c:pt>
                <c:pt idx="25">
                  <c:v>1.375</c:v>
                </c:pt>
                <c:pt idx="26">
                  <c:v>1.43</c:v>
                </c:pt>
                <c:pt idx="27">
                  <c:v>1.485</c:v>
                </c:pt>
                <c:pt idx="28">
                  <c:v>1.54</c:v>
                </c:pt>
                <c:pt idx="29">
                  <c:v>1.595</c:v>
                </c:pt>
                <c:pt idx="30">
                  <c:v>1.65</c:v>
                </c:pt>
                <c:pt idx="31">
                  <c:v>1.705</c:v>
                </c:pt>
                <c:pt idx="32">
                  <c:v>1.76</c:v>
                </c:pt>
                <c:pt idx="33">
                  <c:v>1.815</c:v>
                </c:pt>
                <c:pt idx="34">
                  <c:v>1.87</c:v>
                </c:pt>
                <c:pt idx="35">
                  <c:v>1.925</c:v>
                </c:pt>
                <c:pt idx="36">
                  <c:v>1.98</c:v>
                </c:pt>
                <c:pt idx="37">
                  <c:v>2.035</c:v>
                </c:pt>
                <c:pt idx="38">
                  <c:v>2.09</c:v>
                </c:pt>
                <c:pt idx="39">
                  <c:v>2.145</c:v>
                </c:pt>
                <c:pt idx="40">
                  <c:v>2.2</c:v>
                </c:pt>
                <c:pt idx="41">
                  <c:v>2.255</c:v>
                </c:pt>
                <c:pt idx="42">
                  <c:v>2.31</c:v>
                </c:pt>
                <c:pt idx="43">
                  <c:v>2.365</c:v>
                </c:pt>
                <c:pt idx="44">
                  <c:v>2.42</c:v>
                </c:pt>
                <c:pt idx="45">
                  <c:v>2.475</c:v>
                </c:pt>
                <c:pt idx="46">
                  <c:v>2.53</c:v>
                </c:pt>
                <c:pt idx="47">
                  <c:v>2.585</c:v>
                </c:pt>
                <c:pt idx="48">
                  <c:v>2.64</c:v>
                </c:pt>
                <c:pt idx="49">
                  <c:v>2.695</c:v>
                </c:pt>
                <c:pt idx="50">
                  <c:v>2.75</c:v>
                </c:pt>
                <c:pt idx="51">
                  <c:v>2.805</c:v>
                </c:pt>
                <c:pt idx="52">
                  <c:v>2.86</c:v>
                </c:pt>
                <c:pt idx="53">
                  <c:v>2.915</c:v>
                </c:pt>
                <c:pt idx="54">
                  <c:v>2.97</c:v>
                </c:pt>
                <c:pt idx="55">
                  <c:v>3.025</c:v>
                </c:pt>
                <c:pt idx="56">
                  <c:v>3.08</c:v>
                </c:pt>
                <c:pt idx="57">
                  <c:v>3.135</c:v>
                </c:pt>
                <c:pt idx="58">
                  <c:v>3.19</c:v>
                </c:pt>
                <c:pt idx="59">
                  <c:v>3.245</c:v>
                </c:pt>
                <c:pt idx="60">
                  <c:v>3.3</c:v>
                </c:pt>
                <c:pt idx="61">
                  <c:v>3.355</c:v>
                </c:pt>
                <c:pt idx="62">
                  <c:v>3.41</c:v>
                </c:pt>
                <c:pt idx="63">
                  <c:v>3.465</c:v>
                </c:pt>
                <c:pt idx="64">
                  <c:v>3.52</c:v>
                </c:pt>
                <c:pt idx="65">
                  <c:v>3.575</c:v>
                </c:pt>
                <c:pt idx="66">
                  <c:v>3.63</c:v>
                </c:pt>
                <c:pt idx="67">
                  <c:v>3.685</c:v>
                </c:pt>
                <c:pt idx="68">
                  <c:v>3.74</c:v>
                </c:pt>
                <c:pt idx="69">
                  <c:v>3.795</c:v>
                </c:pt>
                <c:pt idx="70">
                  <c:v>3.85</c:v>
                </c:pt>
                <c:pt idx="71">
                  <c:v>3.905</c:v>
                </c:pt>
                <c:pt idx="72">
                  <c:v>3.960000000000005</c:v>
                </c:pt>
                <c:pt idx="73">
                  <c:v>4.015000000000005</c:v>
                </c:pt>
                <c:pt idx="74">
                  <c:v>4.07</c:v>
                </c:pt>
                <c:pt idx="75">
                  <c:v>4.125</c:v>
                </c:pt>
                <c:pt idx="76">
                  <c:v>4.18</c:v>
                </c:pt>
                <c:pt idx="77">
                  <c:v>4.235</c:v>
                </c:pt>
                <c:pt idx="78">
                  <c:v>4.29</c:v>
                </c:pt>
                <c:pt idx="79">
                  <c:v>4.345</c:v>
                </c:pt>
                <c:pt idx="80">
                  <c:v>4.4</c:v>
                </c:pt>
                <c:pt idx="81">
                  <c:v>4.455</c:v>
                </c:pt>
                <c:pt idx="82">
                  <c:v>4.51</c:v>
                </c:pt>
                <c:pt idx="83">
                  <c:v>4.565</c:v>
                </c:pt>
                <c:pt idx="84">
                  <c:v>4.62</c:v>
                </c:pt>
                <c:pt idx="85">
                  <c:v>4.675</c:v>
                </c:pt>
                <c:pt idx="86">
                  <c:v>4.73</c:v>
                </c:pt>
                <c:pt idx="87">
                  <c:v>4.785</c:v>
                </c:pt>
                <c:pt idx="88">
                  <c:v>4.84</c:v>
                </c:pt>
                <c:pt idx="89">
                  <c:v>4.895</c:v>
                </c:pt>
                <c:pt idx="90">
                  <c:v>4.95</c:v>
                </c:pt>
                <c:pt idx="91">
                  <c:v>5.005</c:v>
                </c:pt>
                <c:pt idx="92">
                  <c:v>5.06</c:v>
                </c:pt>
                <c:pt idx="93">
                  <c:v>5.115</c:v>
                </c:pt>
                <c:pt idx="94">
                  <c:v>5.17</c:v>
                </c:pt>
                <c:pt idx="95">
                  <c:v>5.225</c:v>
                </c:pt>
                <c:pt idx="96">
                  <c:v>5.28</c:v>
                </c:pt>
                <c:pt idx="97">
                  <c:v>5.335</c:v>
                </c:pt>
                <c:pt idx="98">
                  <c:v>5.39</c:v>
                </c:pt>
                <c:pt idx="99">
                  <c:v>5.445</c:v>
                </c:pt>
                <c:pt idx="100">
                  <c:v>5.5</c:v>
                </c:pt>
              </c:numCache>
            </c:numRef>
          </c:xVal>
          <c:yVal>
            <c:numRef>
              <c:f>Calculations!$O$41:$O$141</c:f>
              <c:numCache>
                <c:ptCount val="101"/>
                <c:pt idx="0">
                  <c:v>11</c:v>
                </c:pt>
                <c:pt idx="1">
                  <c:v>10.89</c:v>
                </c:pt>
                <c:pt idx="2">
                  <c:v>10.78</c:v>
                </c:pt>
                <c:pt idx="3">
                  <c:v>10.67</c:v>
                </c:pt>
                <c:pt idx="4">
                  <c:v>10.56</c:v>
                </c:pt>
                <c:pt idx="5">
                  <c:v>10.45</c:v>
                </c:pt>
                <c:pt idx="6">
                  <c:v>10.34</c:v>
                </c:pt>
                <c:pt idx="7">
                  <c:v>10.23</c:v>
                </c:pt>
                <c:pt idx="8">
                  <c:v>10.12</c:v>
                </c:pt>
                <c:pt idx="9">
                  <c:v>10.01</c:v>
                </c:pt>
                <c:pt idx="10">
                  <c:v>9.9</c:v>
                </c:pt>
                <c:pt idx="11">
                  <c:v>9.79</c:v>
                </c:pt>
                <c:pt idx="12">
                  <c:v>9.68</c:v>
                </c:pt>
                <c:pt idx="13">
                  <c:v>9.57</c:v>
                </c:pt>
                <c:pt idx="14">
                  <c:v>9.46</c:v>
                </c:pt>
                <c:pt idx="15">
                  <c:v>9.35</c:v>
                </c:pt>
                <c:pt idx="16">
                  <c:v>9.24</c:v>
                </c:pt>
                <c:pt idx="17">
                  <c:v>9.13</c:v>
                </c:pt>
                <c:pt idx="18">
                  <c:v>9.02</c:v>
                </c:pt>
                <c:pt idx="19">
                  <c:v>8.91</c:v>
                </c:pt>
                <c:pt idx="20">
                  <c:v>8.8</c:v>
                </c:pt>
                <c:pt idx="21">
                  <c:v>8.69</c:v>
                </c:pt>
                <c:pt idx="22">
                  <c:v>8.58</c:v>
                </c:pt>
                <c:pt idx="23">
                  <c:v>8.47</c:v>
                </c:pt>
                <c:pt idx="24">
                  <c:v>8.36</c:v>
                </c:pt>
                <c:pt idx="25">
                  <c:v>8.25</c:v>
                </c:pt>
                <c:pt idx="26">
                  <c:v>8.14</c:v>
                </c:pt>
                <c:pt idx="27">
                  <c:v>8.03</c:v>
                </c:pt>
                <c:pt idx="28">
                  <c:v>7.92</c:v>
                </c:pt>
                <c:pt idx="29">
                  <c:v>7.81</c:v>
                </c:pt>
                <c:pt idx="30">
                  <c:v>7.7</c:v>
                </c:pt>
                <c:pt idx="31">
                  <c:v>7.59</c:v>
                </c:pt>
                <c:pt idx="32">
                  <c:v>7.48</c:v>
                </c:pt>
                <c:pt idx="33">
                  <c:v>7.37</c:v>
                </c:pt>
                <c:pt idx="34">
                  <c:v>7.26</c:v>
                </c:pt>
                <c:pt idx="35">
                  <c:v>7.15</c:v>
                </c:pt>
                <c:pt idx="36">
                  <c:v>7.04</c:v>
                </c:pt>
                <c:pt idx="37">
                  <c:v>6.93</c:v>
                </c:pt>
                <c:pt idx="38">
                  <c:v>6.82</c:v>
                </c:pt>
                <c:pt idx="39">
                  <c:v>6.71</c:v>
                </c:pt>
                <c:pt idx="40">
                  <c:v>6.6</c:v>
                </c:pt>
                <c:pt idx="41">
                  <c:v>6.49</c:v>
                </c:pt>
                <c:pt idx="42">
                  <c:v>6.38</c:v>
                </c:pt>
                <c:pt idx="43">
                  <c:v>6.27</c:v>
                </c:pt>
                <c:pt idx="44">
                  <c:v>6.16</c:v>
                </c:pt>
                <c:pt idx="45">
                  <c:v>6.05</c:v>
                </c:pt>
                <c:pt idx="46">
                  <c:v>5.94</c:v>
                </c:pt>
                <c:pt idx="47">
                  <c:v>5.83</c:v>
                </c:pt>
                <c:pt idx="48">
                  <c:v>5.72</c:v>
                </c:pt>
                <c:pt idx="49">
                  <c:v>5.61</c:v>
                </c:pt>
                <c:pt idx="50">
                  <c:v>5.5</c:v>
                </c:pt>
                <c:pt idx="51">
                  <c:v>5.39</c:v>
                </c:pt>
                <c:pt idx="52">
                  <c:v>5.28</c:v>
                </c:pt>
                <c:pt idx="53">
                  <c:v>5.17</c:v>
                </c:pt>
                <c:pt idx="54">
                  <c:v>5.06</c:v>
                </c:pt>
                <c:pt idx="55">
                  <c:v>4.95</c:v>
                </c:pt>
                <c:pt idx="56">
                  <c:v>4.84</c:v>
                </c:pt>
                <c:pt idx="57">
                  <c:v>4.729999999999995</c:v>
                </c:pt>
                <c:pt idx="58">
                  <c:v>4.619999999999995</c:v>
                </c:pt>
                <c:pt idx="59">
                  <c:v>4.5099999999999945</c:v>
                </c:pt>
                <c:pt idx="60">
                  <c:v>4.399999999999994</c:v>
                </c:pt>
                <c:pt idx="61">
                  <c:v>4.289999999999994</c:v>
                </c:pt>
                <c:pt idx="62">
                  <c:v>4.1799999999999935</c:v>
                </c:pt>
                <c:pt idx="63">
                  <c:v>4.069999999999993</c:v>
                </c:pt>
                <c:pt idx="64">
                  <c:v>3.959999999999993</c:v>
                </c:pt>
                <c:pt idx="65">
                  <c:v>3.8499999999999925</c:v>
                </c:pt>
                <c:pt idx="66">
                  <c:v>3.739999999999992</c:v>
                </c:pt>
                <c:pt idx="67">
                  <c:v>3.629999999999992</c:v>
                </c:pt>
                <c:pt idx="68">
                  <c:v>3.5199999999999916</c:v>
                </c:pt>
                <c:pt idx="69">
                  <c:v>3.4099999999999913</c:v>
                </c:pt>
                <c:pt idx="70">
                  <c:v>3.299999999999991</c:v>
                </c:pt>
                <c:pt idx="71">
                  <c:v>3.1899999999999906</c:v>
                </c:pt>
                <c:pt idx="72">
                  <c:v>3.0799999999999903</c:v>
                </c:pt>
                <c:pt idx="73">
                  <c:v>2.96999999999999</c:v>
                </c:pt>
                <c:pt idx="74">
                  <c:v>2.8599999999999905</c:v>
                </c:pt>
                <c:pt idx="75">
                  <c:v>2.749999999999991</c:v>
                </c:pt>
                <c:pt idx="76">
                  <c:v>2.6399999999999917</c:v>
                </c:pt>
                <c:pt idx="77">
                  <c:v>2.5299999999999923</c:v>
                </c:pt>
                <c:pt idx="78">
                  <c:v>2.419999999999993</c:v>
                </c:pt>
                <c:pt idx="79">
                  <c:v>2.3099999999999934</c:v>
                </c:pt>
                <c:pt idx="80">
                  <c:v>2.199999999999994</c:v>
                </c:pt>
                <c:pt idx="81">
                  <c:v>2.0899999999999945</c:v>
                </c:pt>
                <c:pt idx="82">
                  <c:v>1.98</c:v>
                </c:pt>
                <c:pt idx="83">
                  <c:v>1.87</c:v>
                </c:pt>
                <c:pt idx="84">
                  <c:v>1.76</c:v>
                </c:pt>
                <c:pt idx="85">
                  <c:v>1.65</c:v>
                </c:pt>
                <c:pt idx="86">
                  <c:v>1.54</c:v>
                </c:pt>
                <c:pt idx="87">
                  <c:v>1.43</c:v>
                </c:pt>
                <c:pt idx="88">
                  <c:v>1.32</c:v>
                </c:pt>
                <c:pt idx="89">
                  <c:v>1.21</c:v>
                </c:pt>
                <c:pt idx="90">
                  <c:v>1.1</c:v>
                </c:pt>
                <c:pt idx="91">
                  <c:v>0.99</c:v>
                </c:pt>
                <c:pt idx="92">
                  <c:v>0.8800000000000008</c:v>
                </c:pt>
                <c:pt idx="93">
                  <c:v>0.7700000000000014</c:v>
                </c:pt>
                <c:pt idx="94">
                  <c:v>0.6600000000000019</c:v>
                </c:pt>
                <c:pt idx="95">
                  <c:v>0.5500000000000025</c:v>
                </c:pt>
                <c:pt idx="96">
                  <c:v>0.44000000000000306</c:v>
                </c:pt>
                <c:pt idx="97">
                  <c:v>0.3300000000000036</c:v>
                </c:pt>
                <c:pt idx="98">
                  <c:v>0.2200000000000042</c:v>
                </c:pt>
                <c:pt idx="99">
                  <c:v>0.11000000000000476</c:v>
                </c:pt>
                <c:pt idx="100">
                  <c:v>0</c:v>
                </c:pt>
              </c:numCache>
            </c:numRef>
          </c:yVal>
          <c:smooth val="1"/>
        </c:ser>
        <c:ser>
          <c:idx val="5"/>
          <c:order val="1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Calculations!$Q$41:$Q$141</c:f>
              <c:numCache>
                <c:ptCount val="101"/>
                <c:pt idx="0">
                  <c:v>0</c:v>
                </c:pt>
                <c:pt idx="1">
                  <c:v>0.11</c:v>
                </c:pt>
                <c:pt idx="2">
                  <c:v>0.22</c:v>
                </c:pt>
                <c:pt idx="3">
                  <c:v>0.33</c:v>
                </c:pt>
                <c:pt idx="4">
                  <c:v>0.44</c:v>
                </c:pt>
                <c:pt idx="5">
                  <c:v>0.55</c:v>
                </c:pt>
                <c:pt idx="6">
                  <c:v>0.66</c:v>
                </c:pt>
                <c:pt idx="7">
                  <c:v>0.77</c:v>
                </c:pt>
                <c:pt idx="8">
                  <c:v>0.88</c:v>
                </c:pt>
                <c:pt idx="9">
                  <c:v>0.99</c:v>
                </c:pt>
                <c:pt idx="10">
                  <c:v>1.1</c:v>
                </c:pt>
                <c:pt idx="11">
                  <c:v>1.21</c:v>
                </c:pt>
                <c:pt idx="12">
                  <c:v>1.32</c:v>
                </c:pt>
                <c:pt idx="13">
                  <c:v>1.43</c:v>
                </c:pt>
                <c:pt idx="14">
                  <c:v>1.54</c:v>
                </c:pt>
                <c:pt idx="15">
                  <c:v>1.65</c:v>
                </c:pt>
                <c:pt idx="16">
                  <c:v>1.76</c:v>
                </c:pt>
                <c:pt idx="17">
                  <c:v>1.87</c:v>
                </c:pt>
                <c:pt idx="18">
                  <c:v>1.98</c:v>
                </c:pt>
                <c:pt idx="19">
                  <c:v>2.09</c:v>
                </c:pt>
                <c:pt idx="20">
                  <c:v>2.2</c:v>
                </c:pt>
                <c:pt idx="21">
                  <c:v>2.31</c:v>
                </c:pt>
                <c:pt idx="22">
                  <c:v>2.42</c:v>
                </c:pt>
                <c:pt idx="23">
                  <c:v>2.53</c:v>
                </c:pt>
                <c:pt idx="24">
                  <c:v>2.64</c:v>
                </c:pt>
                <c:pt idx="25">
                  <c:v>2.75</c:v>
                </c:pt>
                <c:pt idx="26">
                  <c:v>2.86</c:v>
                </c:pt>
                <c:pt idx="27">
                  <c:v>2.97</c:v>
                </c:pt>
                <c:pt idx="28">
                  <c:v>3.08</c:v>
                </c:pt>
                <c:pt idx="29">
                  <c:v>3.19</c:v>
                </c:pt>
                <c:pt idx="30">
                  <c:v>3.3</c:v>
                </c:pt>
                <c:pt idx="31">
                  <c:v>3.41</c:v>
                </c:pt>
                <c:pt idx="32">
                  <c:v>3.52</c:v>
                </c:pt>
                <c:pt idx="33">
                  <c:v>3.63</c:v>
                </c:pt>
                <c:pt idx="34">
                  <c:v>3.74</c:v>
                </c:pt>
                <c:pt idx="35">
                  <c:v>3.85</c:v>
                </c:pt>
                <c:pt idx="36">
                  <c:v>3.96</c:v>
                </c:pt>
                <c:pt idx="37">
                  <c:v>4.07</c:v>
                </c:pt>
                <c:pt idx="38">
                  <c:v>4.18</c:v>
                </c:pt>
                <c:pt idx="39">
                  <c:v>4.29</c:v>
                </c:pt>
                <c:pt idx="40">
                  <c:v>4.4</c:v>
                </c:pt>
                <c:pt idx="41">
                  <c:v>4.51</c:v>
                </c:pt>
                <c:pt idx="42">
                  <c:v>4.62</c:v>
                </c:pt>
                <c:pt idx="43">
                  <c:v>4.73</c:v>
                </c:pt>
                <c:pt idx="44">
                  <c:v>4.84</c:v>
                </c:pt>
                <c:pt idx="45">
                  <c:v>4.95</c:v>
                </c:pt>
                <c:pt idx="46">
                  <c:v>5.06</c:v>
                </c:pt>
                <c:pt idx="47">
                  <c:v>5.17</c:v>
                </c:pt>
                <c:pt idx="48">
                  <c:v>5.28</c:v>
                </c:pt>
                <c:pt idx="49">
                  <c:v>5.39</c:v>
                </c:pt>
                <c:pt idx="50">
                  <c:v>5.5</c:v>
                </c:pt>
                <c:pt idx="51">
                  <c:v>5.61</c:v>
                </c:pt>
                <c:pt idx="52">
                  <c:v>5.72</c:v>
                </c:pt>
                <c:pt idx="53">
                  <c:v>5.83</c:v>
                </c:pt>
                <c:pt idx="54">
                  <c:v>5.94</c:v>
                </c:pt>
                <c:pt idx="55">
                  <c:v>6.05</c:v>
                </c:pt>
                <c:pt idx="56">
                  <c:v>6.16</c:v>
                </c:pt>
                <c:pt idx="57">
                  <c:v>6.27</c:v>
                </c:pt>
                <c:pt idx="58">
                  <c:v>6.380000000000005</c:v>
                </c:pt>
                <c:pt idx="59">
                  <c:v>6.4900000000000055</c:v>
                </c:pt>
                <c:pt idx="60">
                  <c:v>6.600000000000006</c:v>
                </c:pt>
                <c:pt idx="61">
                  <c:v>6.710000000000006</c:v>
                </c:pt>
                <c:pt idx="62">
                  <c:v>6.8200000000000065</c:v>
                </c:pt>
                <c:pt idx="63">
                  <c:v>6.930000000000007</c:v>
                </c:pt>
                <c:pt idx="64">
                  <c:v>7.040000000000007</c:v>
                </c:pt>
                <c:pt idx="65">
                  <c:v>7.1500000000000075</c:v>
                </c:pt>
                <c:pt idx="66">
                  <c:v>7.260000000000008</c:v>
                </c:pt>
                <c:pt idx="67">
                  <c:v>7.370000000000008</c:v>
                </c:pt>
                <c:pt idx="68">
                  <c:v>7.480000000000008</c:v>
                </c:pt>
                <c:pt idx="69">
                  <c:v>7.590000000000009</c:v>
                </c:pt>
                <c:pt idx="70">
                  <c:v>7.700000000000009</c:v>
                </c:pt>
                <c:pt idx="71">
                  <c:v>7.810000000000009</c:v>
                </c:pt>
                <c:pt idx="72">
                  <c:v>7.92000000000001</c:v>
                </c:pt>
                <c:pt idx="73">
                  <c:v>8.03000000000001</c:v>
                </c:pt>
                <c:pt idx="74">
                  <c:v>8.14000000000001</c:v>
                </c:pt>
                <c:pt idx="75">
                  <c:v>8.250000000000009</c:v>
                </c:pt>
                <c:pt idx="76">
                  <c:v>8.360000000000008</c:v>
                </c:pt>
                <c:pt idx="77">
                  <c:v>8.470000000000008</c:v>
                </c:pt>
                <c:pt idx="78">
                  <c:v>8.580000000000007</c:v>
                </c:pt>
                <c:pt idx="79">
                  <c:v>8.690000000000007</c:v>
                </c:pt>
                <c:pt idx="80">
                  <c:v>8.800000000000006</c:v>
                </c:pt>
                <c:pt idx="81">
                  <c:v>8.910000000000005</c:v>
                </c:pt>
                <c:pt idx="82">
                  <c:v>9.02</c:v>
                </c:pt>
                <c:pt idx="83">
                  <c:v>9.13</c:v>
                </c:pt>
                <c:pt idx="84">
                  <c:v>9.24</c:v>
                </c:pt>
                <c:pt idx="85">
                  <c:v>9.35</c:v>
                </c:pt>
                <c:pt idx="86">
                  <c:v>9.46</c:v>
                </c:pt>
                <c:pt idx="87">
                  <c:v>9.57</c:v>
                </c:pt>
                <c:pt idx="88">
                  <c:v>9.68</c:v>
                </c:pt>
                <c:pt idx="89">
                  <c:v>9.79</c:v>
                </c:pt>
                <c:pt idx="90">
                  <c:v>9.9</c:v>
                </c:pt>
                <c:pt idx="91">
                  <c:v>10.01</c:v>
                </c:pt>
                <c:pt idx="92">
                  <c:v>10.12</c:v>
                </c:pt>
                <c:pt idx="93">
                  <c:v>10.23</c:v>
                </c:pt>
                <c:pt idx="94">
                  <c:v>10.34</c:v>
                </c:pt>
                <c:pt idx="95">
                  <c:v>10.45</c:v>
                </c:pt>
                <c:pt idx="96">
                  <c:v>10.56</c:v>
                </c:pt>
                <c:pt idx="97">
                  <c:v>10.67</c:v>
                </c:pt>
                <c:pt idx="98">
                  <c:v>10.78</c:v>
                </c:pt>
                <c:pt idx="99">
                  <c:v>10.89</c:v>
                </c:pt>
                <c:pt idx="100">
                  <c:v>11</c:v>
                </c:pt>
              </c:numCache>
            </c:numRef>
          </c:xVal>
          <c:yVal>
            <c:numRef>
              <c:f>Calculations!$R$41:$R$141</c:f>
              <c:numCache>
                <c:ptCount val="101"/>
                <c:pt idx="0">
                  <c:v>5.5</c:v>
                </c:pt>
                <c:pt idx="1">
                  <c:v>5.445</c:v>
                </c:pt>
                <c:pt idx="2">
                  <c:v>5.39</c:v>
                </c:pt>
                <c:pt idx="3">
                  <c:v>5.335</c:v>
                </c:pt>
                <c:pt idx="4">
                  <c:v>5.28</c:v>
                </c:pt>
                <c:pt idx="5">
                  <c:v>5.225</c:v>
                </c:pt>
                <c:pt idx="6">
                  <c:v>5.17</c:v>
                </c:pt>
                <c:pt idx="7">
                  <c:v>5.115</c:v>
                </c:pt>
                <c:pt idx="8">
                  <c:v>5.06</c:v>
                </c:pt>
                <c:pt idx="9">
                  <c:v>5.005</c:v>
                </c:pt>
                <c:pt idx="10">
                  <c:v>4.95</c:v>
                </c:pt>
                <c:pt idx="11">
                  <c:v>4.895</c:v>
                </c:pt>
                <c:pt idx="12">
                  <c:v>4.84</c:v>
                </c:pt>
                <c:pt idx="13">
                  <c:v>4.785</c:v>
                </c:pt>
                <c:pt idx="14">
                  <c:v>4.73</c:v>
                </c:pt>
                <c:pt idx="15">
                  <c:v>4.675</c:v>
                </c:pt>
                <c:pt idx="16">
                  <c:v>4.62</c:v>
                </c:pt>
                <c:pt idx="17">
                  <c:v>4.565</c:v>
                </c:pt>
                <c:pt idx="18">
                  <c:v>4.51</c:v>
                </c:pt>
                <c:pt idx="19">
                  <c:v>4.455</c:v>
                </c:pt>
                <c:pt idx="20">
                  <c:v>4.4</c:v>
                </c:pt>
                <c:pt idx="21">
                  <c:v>4.345</c:v>
                </c:pt>
                <c:pt idx="22">
                  <c:v>4.29</c:v>
                </c:pt>
                <c:pt idx="23">
                  <c:v>4.235</c:v>
                </c:pt>
                <c:pt idx="24">
                  <c:v>4.18</c:v>
                </c:pt>
                <c:pt idx="25">
                  <c:v>4.125</c:v>
                </c:pt>
                <c:pt idx="26">
                  <c:v>4.07</c:v>
                </c:pt>
                <c:pt idx="27">
                  <c:v>4.015</c:v>
                </c:pt>
                <c:pt idx="28">
                  <c:v>3.96</c:v>
                </c:pt>
                <c:pt idx="29">
                  <c:v>3.905</c:v>
                </c:pt>
                <c:pt idx="30">
                  <c:v>3.85</c:v>
                </c:pt>
                <c:pt idx="31">
                  <c:v>3.795</c:v>
                </c:pt>
                <c:pt idx="32">
                  <c:v>3.74</c:v>
                </c:pt>
                <c:pt idx="33">
                  <c:v>3.685</c:v>
                </c:pt>
                <c:pt idx="34">
                  <c:v>3.63</c:v>
                </c:pt>
                <c:pt idx="35">
                  <c:v>3.575</c:v>
                </c:pt>
                <c:pt idx="36">
                  <c:v>3.52</c:v>
                </c:pt>
                <c:pt idx="37">
                  <c:v>3.465</c:v>
                </c:pt>
                <c:pt idx="38">
                  <c:v>3.41</c:v>
                </c:pt>
                <c:pt idx="39">
                  <c:v>3.355</c:v>
                </c:pt>
                <c:pt idx="40">
                  <c:v>3.3</c:v>
                </c:pt>
                <c:pt idx="41">
                  <c:v>3.245</c:v>
                </c:pt>
                <c:pt idx="42">
                  <c:v>3.19</c:v>
                </c:pt>
                <c:pt idx="43">
                  <c:v>3.135</c:v>
                </c:pt>
                <c:pt idx="44">
                  <c:v>3.08</c:v>
                </c:pt>
                <c:pt idx="45">
                  <c:v>3.025</c:v>
                </c:pt>
                <c:pt idx="46">
                  <c:v>2.97</c:v>
                </c:pt>
                <c:pt idx="47">
                  <c:v>2.915</c:v>
                </c:pt>
                <c:pt idx="48">
                  <c:v>2.86</c:v>
                </c:pt>
                <c:pt idx="49">
                  <c:v>2.805</c:v>
                </c:pt>
                <c:pt idx="50">
                  <c:v>2.75</c:v>
                </c:pt>
                <c:pt idx="51">
                  <c:v>2.695</c:v>
                </c:pt>
                <c:pt idx="52">
                  <c:v>2.64</c:v>
                </c:pt>
                <c:pt idx="53">
                  <c:v>2.585</c:v>
                </c:pt>
                <c:pt idx="54">
                  <c:v>2.53</c:v>
                </c:pt>
                <c:pt idx="55">
                  <c:v>2.475</c:v>
                </c:pt>
                <c:pt idx="56">
                  <c:v>2.42</c:v>
                </c:pt>
                <c:pt idx="57">
                  <c:v>2.365</c:v>
                </c:pt>
                <c:pt idx="58">
                  <c:v>2.31</c:v>
                </c:pt>
                <c:pt idx="59">
                  <c:v>2.255</c:v>
                </c:pt>
                <c:pt idx="60">
                  <c:v>2.2</c:v>
                </c:pt>
                <c:pt idx="61">
                  <c:v>2.145</c:v>
                </c:pt>
                <c:pt idx="62">
                  <c:v>2.09</c:v>
                </c:pt>
                <c:pt idx="63">
                  <c:v>2.035</c:v>
                </c:pt>
                <c:pt idx="64">
                  <c:v>1.98</c:v>
                </c:pt>
                <c:pt idx="65">
                  <c:v>1.925</c:v>
                </c:pt>
                <c:pt idx="66">
                  <c:v>1.87</c:v>
                </c:pt>
                <c:pt idx="67">
                  <c:v>1.815</c:v>
                </c:pt>
                <c:pt idx="68">
                  <c:v>1.76</c:v>
                </c:pt>
                <c:pt idx="69">
                  <c:v>1.705</c:v>
                </c:pt>
                <c:pt idx="70">
                  <c:v>1.65</c:v>
                </c:pt>
                <c:pt idx="71">
                  <c:v>1.595</c:v>
                </c:pt>
                <c:pt idx="72">
                  <c:v>1.54</c:v>
                </c:pt>
                <c:pt idx="73">
                  <c:v>1.484999999999995</c:v>
                </c:pt>
                <c:pt idx="74">
                  <c:v>1.43</c:v>
                </c:pt>
                <c:pt idx="75">
                  <c:v>1.375</c:v>
                </c:pt>
                <c:pt idx="76">
                  <c:v>1.32</c:v>
                </c:pt>
                <c:pt idx="77">
                  <c:v>1.265</c:v>
                </c:pt>
                <c:pt idx="78">
                  <c:v>1.21</c:v>
                </c:pt>
                <c:pt idx="79">
                  <c:v>1.155</c:v>
                </c:pt>
                <c:pt idx="80">
                  <c:v>1.1</c:v>
                </c:pt>
                <c:pt idx="81">
                  <c:v>1.045</c:v>
                </c:pt>
                <c:pt idx="82">
                  <c:v>0.9899999999999975</c:v>
                </c:pt>
                <c:pt idx="83">
                  <c:v>0.9349999999999978</c:v>
                </c:pt>
                <c:pt idx="84">
                  <c:v>0.8799999999999981</c:v>
                </c:pt>
                <c:pt idx="85">
                  <c:v>0.8249999999999984</c:v>
                </c:pt>
                <c:pt idx="86">
                  <c:v>0.7699999999999987</c:v>
                </c:pt>
                <c:pt idx="87">
                  <c:v>0.714999999999999</c:v>
                </c:pt>
                <c:pt idx="88">
                  <c:v>0.6599999999999993</c:v>
                </c:pt>
                <c:pt idx="89">
                  <c:v>0.605</c:v>
                </c:pt>
                <c:pt idx="90">
                  <c:v>0.55</c:v>
                </c:pt>
                <c:pt idx="91">
                  <c:v>0.495</c:v>
                </c:pt>
                <c:pt idx="92">
                  <c:v>0.44</c:v>
                </c:pt>
                <c:pt idx="93">
                  <c:v>0.3850000000000007</c:v>
                </c:pt>
                <c:pt idx="94">
                  <c:v>0.33000000000000096</c:v>
                </c:pt>
                <c:pt idx="95">
                  <c:v>0.27500000000000124</c:v>
                </c:pt>
                <c:pt idx="96">
                  <c:v>0.22000000000000153</c:v>
                </c:pt>
                <c:pt idx="97">
                  <c:v>0.1650000000000018</c:v>
                </c:pt>
                <c:pt idx="98">
                  <c:v>0.1100000000000021</c:v>
                </c:pt>
                <c:pt idx="99">
                  <c:v>0.05500000000000238</c:v>
                </c:pt>
                <c:pt idx="100">
                  <c:v>0</c:v>
                </c:pt>
              </c:numCache>
            </c:numRef>
          </c:yVal>
          <c:smooth val="1"/>
        </c:ser>
        <c:ser>
          <c:idx val="6"/>
          <c:order val="2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Calculations!$T$41:$T$141</c:f>
              <c:numCache>
                <c:ptCount val="101"/>
                <c:pt idx="0">
                  <c:v>0</c:v>
                </c:pt>
                <c:pt idx="1">
                  <c:v>0.09599457958749615</c:v>
                </c:pt>
                <c:pt idx="2">
                  <c:v>0.1919891591749923</c:v>
                </c:pt>
                <c:pt idx="3">
                  <c:v>0.28798373876248845</c:v>
                </c:pt>
                <c:pt idx="4">
                  <c:v>0.3839783183499846</c:v>
                </c:pt>
                <c:pt idx="5">
                  <c:v>0.4799728979374807</c:v>
                </c:pt>
                <c:pt idx="6">
                  <c:v>0.5759674775249769</c:v>
                </c:pt>
                <c:pt idx="7">
                  <c:v>0.671962057112473</c:v>
                </c:pt>
                <c:pt idx="8">
                  <c:v>0.7679566366999692</c:v>
                </c:pt>
                <c:pt idx="9">
                  <c:v>0.8639512162874653</c:v>
                </c:pt>
                <c:pt idx="10">
                  <c:v>0.9599457958749614</c:v>
                </c:pt>
                <c:pt idx="11">
                  <c:v>1.0559403754624577</c:v>
                </c:pt>
                <c:pt idx="12">
                  <c:v>1.1519349550499538</c:v>
                </c:pt>
                <c:pt idx="13">
                  <c:v>1.24792953463745</c:v>
                </c:pt>
                <c:pt idx="14">
                  <c:v>1.343924114224946</c:v>
                </c:pt>
                <c:pt idx="15">
                  <c:v>1.4399186938124422</c:v>
                </c:pt>
                <c:pt idx="16">
                  <c:v>1.5359132733999383</c:v>
                </c:pt>
                <c:pt idx="17">
                  <c:v>1.6319078529874345</c:v>
                </c:pt>
                <c:pt idx="18">
                  <c:v>1.7279024325749306</c:v>
                </c:pt>
                <c:pt idx="19">
                  <c:v>1.8238970121624267</c:v>
                </c:pt>
                <c:pt idx="20">
                  <c:v>1.9198915917499229</c:v>
                </c:pt>
                <c:pt idx="21">
                  <c:v>2.015886171337419</c:v>
                </c:pt>
                <c:pt idx="22">
                  <c:v>2.1118807509249153</c:v>
                </c:pt>
                <c:pt idx="23">
                  <c:v>2.2078753305124117</c:v>
                </c:pt>
                <c:pt idx="24">
                  <c:v>2.303869910099908</c:v>
                </c:pt>
                <c:pt idx="25">
                  <c:v>2.3998644896874044</c:v>
                </c:pt>
                <c:pt idx="26">
                  <c:v>2.4958590692749008</c:v>
                </c:pt>
                <c:pt idx="27">
                  <c:v>2.591853648862397</c:v>
                </c:pt>
                <c:pt idx="28">
                  <c:v>2.6878482284498935</c:v>
                </c:pt>
                <c:pt idx="29">
                  <c:v>2.78384280803739</c:v>
                </c:pt>
                <c:pt idx="30">
                  <c:v>2.879837387624886</c:v>
                </c:pt>
                <c:pt idx="31">
                  <c:v>2.9758319672123825</c:v>
                </c:pt>
                <c:pt idx="32">
                  <c:v>3.071826546799879</c:v>
                </c:pt>
                <c:pt idx="33">
                  <c:v>3.1678211263873752</c:v>
                </c:pt>
                <c:pt idx="34">
                  <c:v>3.2638157059748716</c:v>
                </c:pt>
                <c:pt idx="35">
                  <c:v>3.359810285562368</c:v>
                </c:pt>
                <c:pt idx="36">
                  <c:v>3.4558048651498643</c:v>
                </c:pt>
                <c:pt idx="37">
                  <c:v>3.5517994447373606</c:v>
                </c:pt>
                <c:pt idx="38">
                  <c:v>3.647794024324857</c:v>
                </c:pt>
                <c:pt idx="39">
                  <c:v>3.7437886039123534</c:v>
                </c:pt>
                <c:pt idx="40">
                  <c:v>3.8397831834998497</c:v>
                </c:pt>
                <c:pt idx="41">
                  <c:v>3.935777763087346</c:v>
                </c:pt>
                <c:pt idx="42">
                  <c:v>4.031772342674842</c:v>
                </c:pt>
                <c:pt idx="43">
                  <c:v>4.127766922262339</c:v>
                </c:pt>
                <c:pt idx="44">
                  <c:v>4.223761501849835</c:v>
                </c:pt>
                <c:pt idx="45">
                  <c:v>4.3197560814373315</c:v>
                </c:pt>
                <c:pt idx="46">
                  <c:v>4.415750661024828</c:v>
                </c:pt>
                <c:pt idx="47">
                  <c:v>4.511745240612324</c:v>
                </c:pt>
                <c:pt idx="48">
                  <c:v>4.6077398201998205</c:v>
                </c:pt>
                <c:pt idx="49">
                  <c:v>4.703734399787317</c:v>
                </c:pt>
                <c:pt idx="50">
                  <c:v>4.799728979374813</c:v>
                </c:pt>
                <c:pt idx="51">
                  <c:v>4.89572355896231</c:v>
                </c:pt>
                <c:pt idx="52">
                  <c:v>4.991718138549806</c:v>
                </c:pt>
                <c:pt idx="53">
                  <c:v>5.087712718137302</c:v>
                </c:pt>
                <c:pt idx="54">
                  <c:v>5.183707297724799</c:v>
                </c:pt>
                <c:pt idx="55">
                  <c:v>5.279701877312295</c:v>
                </c:pt>
                <c:pt idx="56">
                  <c:v>5.375696456899791</c:v>
                </c:pt>
                <c:pt idx="57">
                  <c:v>5.471691036487288</c:v>
                </c:pt>
                <c:pt idx="58">
                  <c:v>5.567685616074784</c:v>
                </c:pt>
                <c:pt idx="59">
                  <c:v>5.66368019566228</c:v>
                </c:pt>
                <c:pt idx="60">
                  <c:v>5.759674775249777</c:v>
                </c:pt>
                <c:pt idx="61">
                  <c:v>5.855669354837273</c:v>
                </c:pt>
                <c:pt idx="62">
                  <c:v>5.9516639344247695</c:v>
                </c:pt>
                <c:pt idx="63">
                  <c:v>6.047658514012266</c:v>
                </c:pt>
                <c:pt idx="64">
                  <c:v>6.143653093599762</c:v>
                </c:pt>
                <c:pt idx="65">
                  <c:v>6.2396476731872585</c:v>
                </c:pt>
                <c:pt idx="66">
                  <c:v>6.335642252774755</c:v>
                </c:pt>
                <c:pt idx="67">
                  <c:v>6.431636832362251</c:v>
                </c:pt>
                <c:pt idx="68">
                  <c:v>6.527631411949748</c:v>
                </c:pt>
                <c:pt idx="69">
                  <c:v>6.623625991537244</c:v>
                </c:pt>
                <c:pt idx="70">
                  <c:v>6.71962057112474</c:v>
                </c:pt>
                <c:pt idx="71">
                  <c:v>6.815615150712237</c:v>
                </c:pt>
                <c:pt idx="72">
                  <c:v>6.911609730299733</c:v>
                </c:pt>
                <c:pt idx="73">
                  <c:v>7.007604309887229</c:v>
                </c:pt>
                <c:pt idx="74">
                  <c:v>7.103598889474726</c:v>
                </c:pt>
                <c:pt idx="75">
                  <c:v>7.199593469062222</c:v>
                </c:pt>
                <c:pt idx="76">
                  <c:v>7.295588048649718</c:v>
                </c:pt>
                <c:pt idx="77">
                  <c:v>7.391582628237215</c:v>
                </c:pt>
                <c:pt idx="78">
                  <c:v>7.487577207824711</c:v>
                </c:pt>
                <c:pt idx="79">
                  <c:v>7.5835717874122075</c:v>
                </c:pt>
                <c:pt idx="80">
                  <c:v>7.679566366999704</c:v>
                </c:pt>
                <c:pt idx="81">
                  <c:v>7.7755609465872</c:v>
                </c:pt>
                <c:pt idx="82">
                  <c:v>7.871555526174697</c:v>
                </c:pt>
                <c:pt idx="83">
                  <c:v>7.967550105762193</c:v>
                </c:pt>
                <c:pt idx="84">
                  <c:v>8.063544685349688</c:v>
                </c:pt>
                <c:pt idx="85">
                  <c:v>8.159539264937184</c:v>
                </c:pt>
                <c:pt idx="86">
                  <c:v>8.25553384452468</c:v>
                </c:pt>
                <c:pt idx="87">
                  <c:v>8.351528424112175</c:v>
                </c:pt>
                <c:pt idx="88">
                  <c:v>8.44752300369967</c:v>
                </c:pt>
                <c:pt idx="89">
                  <c:v>8.543517583287166</c:v>
                </c:pt>
                <c:pt idx="90">
                  <c:v>8.639512162874661</c:v>
                </c:pt>
                <c:pt idx="91">
                  <c:v>8.735506742462157</c:v>
                </c:pt>
                <c:pt idx="92">
                  <c:v>8.831501322049652</c:v>
                </c:pt>
                <c:pt idx="93">
                  <c:v>8.927495901637148</c:v>
                </c:pt>
                <c:pt idx="94">
                  <c:v>9.023490481224643</c:v>
                </c:pt>
                <c:pt idx="95">
                  <c:v>9.119485060812138</c:v>
                </c:pt>
                <c:pt idx="96">
                  <c:v>9.215479640399634</c:v>
                </c:pt>
                <c:pt idx="97">
                  <c:v>9.31147421998713</c:v>
                </c:pt>
                <c:pt idx="98">
                  <c:v>9.407468799574625</c:v>
                </c:pt>
                <c:pt idx="99">
                  <c:v>9.50346337916212</c:v>
                </c:pt>
                <c:pt idx="100">
                  <c:v>9.599457958749616</c:v>
                </c:pt>
              </c:numCache>
            </c:numRef>
          </c:xVal>
          <c:yVal>
            <c:numRef>
              <c:f>Calculations!$U$41:$U$141</c:f>
              <c:numCache>
                <c:ptCount val="101"/>
                <c:pt idx="0">
                  <c:v>0</c:v>
                </c:pt>
                <c:pt idx="1">
                  <c:v>-129.150198704626</c:v>
                </c:pt>
                <c:pt idx="2">
                  <c:v>-59.219091221694256</c:v>
                </c:pt>
                <c:pt idx="3">
                  <c:v>-35.97271844710866</c:v>
                </c:pt>
                <c:pt idx="4">
                  <c:v>-24.397529349609616</c:v>
                </c:pt>
                <c:pt idx="5">
                  <c:v>-17.490813722945184</c:v>
                </c:pt>
                <c:pt idx="6">
                  <c:v>-12.918334831698061</c:v>
                </c:pt>
                <c:pt idx="7">
                  <c:v>-9.679705503546547</c:v>
                </c:pt>
                <c:pt idx="8">
                  <c:v>-7.2747321523297845</c:v>
                </c:pt>
                <c:pt idx="9">
                  <c:v>-5.425529452402856</c:v>
                </c:pt>
                <c:pt idx="10">
                  <c:v>-3.965366208378814</c:v>
                </c:pt>
                <c:pt idx="11">
                  <c:v>-2.788140750465958</c:v>
                </c:pt>
                <c:pt idx="12">
                  <c:v>-1.823118632136497</c:v>
                </c:pt>
                <c:pt idx="13">
                  <c:v>-1.0213298519481047</c:v>
                </c:pt>
                <c:pt idx="14">
                  <c:v>-0.34779583744198206</c:v>
                </c:pt>
                <c:pt idx="15">
                  <c:v>0.22313436451832303</c:v>
                </c:pt>
                <c:pt idx="16">
                  <c:v>0.7106989687851542</c:v>
                </c:pt>
                <c:pt idx="17">
                  <c:v>1.1296095514220639</c:v>
                </c:pt>
                <c:pt idx="18">
                  <c:v>1.4913084493673736</c:v>
                </c:pt>
                <c:pt idx="19">
                  <c:v>1.8048290865197565</c:v>
                </c:pt>
                <c:pt idx="20">
                  <c:v>2.0773982019981503</c:v>
                </c:pt>
                <c:pt idx="21">
                  <c:v>2.314866013184556</c:v>
                </c:pt>
                <c:pt idx="22">
                  <c:v>2.522019061573335</c:v>
                </c:pt>
                <c:pt idx="23">
                  <c:v>2.702811446659828</c:v>
                </c:pt>
                <c:pt idx="24">
                  <c:v>2.8605382513568207</c:v>
                </c:pt>
                <c:pt idx="25">
                  <c:v>2.9979673453110562</c:v>
                </c:pt>
                <c:pt idx="26">
                  <c:v>3.1174407720697745</c:v>
                </c:pt>
                <c:pt idx="27">
                  <c:v>3.220953605765808</c:v>
                </c:pt>
                <c:pt idx="28">
                  <c:v>3.31021590994159</c:v>
                </c:pt>
                <c:pt idx="29">
                  <c:v>3.3867018773061126</c:v>
                </c:pt>
                <c:pt idx="30">
                  <c:v>3.4516891415405</c:v>
                </c:pt>
                <c:pt idx="31">
                  <c:v>3.5062904803670234</c:v>
                </c:pt>
                <c:pt idx="32">
                  <c:v>3.551479574292671</c:v>
                </c:pt>
                <c:pt idx="33">
                  <c:v>3.588112081944794</c:v>
                </c:pt>
                <c:pt idx="34">
                  <c:v>3.6169429962298816</c:v>
                </c:pt>
                <c:pt idx="35">
                  <c:v>3.6386410251508208</c:v>
                </c:pt>
                <c:pt idx="36">
                  <c:v>3.6538005758212915</c:v>
                </c:pt>
                <c:pt idx="37">
                  <c:v>3.6629517951264665</c:v>
                </c:pt>
                <c:pt idx="38">
                  <c:v>3.666569025016238</c:v>
                </c:pt>
                <c:pt idx="39">
                  <c:v>3.6650779569840983</c:v>
                </c:pt>
                <c:pt idx="40">
                  <c:v>3.6588617133741907</c:v>
                </c:pt>
                <c:pt idx="41">
                  <c:v>3.6482660387409864</c:v>
                </c:pt>
                <c:pt idx="42">
                  <c:v>3.6336037495861486</c:v>
                </c:pt>
                <c:pt idx="43">
                  <c:v>3.6151585632018852</c:v>
                </c:pt>
                <c:pt idx="44">
                  <c:v>3.593188404399293</c:v>
                </c:pt>
                <c:pt idx="45">
                  <c:v>3.5679282713395937</c:v>
                </c:pt>
                <c:pt idx="46">
                  <c:v>3.539592727561295</c:v>
                </c:pt>
                <c:pt idx="47">
                  <c:v>3.5083780758762213</c:v>
                </c:pt>
                <c:pt idx="48">
                  <c:v>3.474464260528547</c:v>
                </c:pt>
                <c:pt idx="49">
                  <c:v>3.43801653643639</c:v>
                </c:pt>
                <c:pt idx="50">
                  <c:v>3.3991869381244197</c:v>
                </c:pt>
                <c:pt idx="51">
                  <c:v>3.35811557584086</c:v>
                </c:pt>
                <c:pt idx="52">
                  <c:v>3.3149317821225335</c:v>
                </c:pt>
                <c:pt idx="53">
                  <c:v>3.2697551285600874</c:v>
                </c:pt>
                <c:pt idx="54">
                  <c:v>3.222696329589306</c:v>
                </c:pt>
                <c:pt idx="55">
                  <c:v>3.173858047687008</c:v>
                </c:pt>
                <c:pt idx="56">
                  <c:v>3.1233356122959526</c:v>
                </c:pt>
                <c:pt idx="57">
                  <c:v>3.0712176630734436</c:v>
                </c:pt>
                <c:pt idx="58">
                  <c:v>3.017586726596969</c:v>
                </c:pt>
                <c:pt idx="59">
                  <c:v>2.9625197344218157</c:v>
                </c:pt>
                <c:pt idx="60">
                  <c:v>2.9060884893329177</c:v>
                </c:pt>
                <c:pt idx="61">
                  <c:v>2.848360085735869</c:v>
                </c:pt>
                <c:pt idx="62">
                  <c:v>2.7893972893649353</c:v>
                </c:pt>
                <c:pt idx="63">
                  <c:v>2.7292588808283957</c:v>
                </c:pt>
                <c:pt idx="64">
                  <c:v>2.667999966946514</c:v>
                </c:pt>
                <c:pt idx="65">
                  <c:v>2.6056722633506135</c:v>
                </c:pt>
                <c:pt idx="66">
                  <c:v>2.5423243513913314</c:v>
                </c:pt>
                <c:pt idx="67">
                  <c:v>2.478001912040162</c:v>
                </c:pt>
                <c:pt idx="68">
                  <c:v>2.4127479391526303</c:v>
                </c:pt>
                <c:pt idx="69">
                  <c:v>2.3466029341868384</c:v>
                </c:pt>
                <c:pt idx="70">
                  <c:v>2.2796050842318554</c:v>
                </c:pt>
                <c:pt idx="71">
                  <c:v>2.211790424991449</c:v>
                </c:pt>
                <c:pt idx="72">
                  <c:v>2.143192990185846</c:v>
                </c:pt>
                <c:pt idx="73">
                  <c:v>2.07384494867389</c:v>
                </c:pt>
                <c:pt idx="74">
                  <c:v>2.003776730457189</c:v>
                </c:pt>
                <c:pt idx="75">
                  <c:v>1.933017142603934</c:v>
                </c:pt>
                <c:pt idx="76">
                  <c:v>1.8615934760208301</c:v>
                </c:pt>
                <c:pt idx="77">
                  <c:v>1.789531603905145</c:v>
                </c:pt>
                <c:pt idx="78">
                  <c:v>1.7168560726235158</c:v>
                </c:pt>
                <c:pt idx="79">
                  <c:v>1.6435901856885735</c:v>
                </c:pt>
                <c:pt idx="80">
                  <c:v>1.5697560814373175</c:v>
                </c:pt>
                <c:pt idx="81">
                  <c:v>1.4953748049555369</c:v>
                </c:pt>
                <c:pt idx="82">
                  <c:v>1.4204663747394706</c:v>
                </c:pt>
                <c:pt idx="83">
                  <c:v>1.3450498445385506</c:v>
                </c:pt>
                <c:pt idx="84">
                  <c:v>1.269143360780808</c:v>
                </c:pt>
                <c:pt idx="85">
                  <c:v>1.1927642159447183</c:v>
                </c:pt>
                <c:pt idx="86">
                  <c:v>1.1159288982074331</c:v>
                </c:pt>
                <c:pt idx="87">
                  <c:v>1.0386531376689936</c:v>
                </c:pt>
                <c:pt idx="88">
                  <c:v>0.9609519494248939</c:v>
                </c:pt>
                <c:pt idx="89">
                  <c:v>0.8828396737348749</c:v>
                </c:pt>
                <c:pt idx="90">
                  <c:v>0.8043300135138012</c:v>
                </c:pt>
                <c:pt idx="91">
                  <c:v>0.7254360693506081</c:v>
                </c:pt>
                <c:pt idx="92">
                  <c:v>0.6461703722434087</c:v>
                </c:pt>
                <c:pt idx="93">
                  <c:v>0.5665449142226544</c:v>
                </c:pt>
                <c:pt idx="94">
                  <c:v>0.4865711770196288</c:v>
                </c:pt>
                <c:pt idx="95">
                  <c:v>0.4062601589242989</c:v>
                </c:pt>
                <c:pt idx="96">
                  <c:v>0.32562239996454867</c:v>
                </c:pt>
                <c:pt idx="97">
                  <c:v>0.244668005527938</c:v>
                </c:pt>
                <c:pt idx="98">
                  <c:v>0.1634066685372273</c:v>
                </c:pt>
                <c:pt idx="99">
                  <c:v>0.08184769028193539</c:v>
                </c:pt>
                <c:pt idx="100">
                  <c:v>0</c:v>
                </c:pt>
              </c:numCache>
            </c:numRef>
          </c:yVal>
          <c:smooth val="1"/>
        </c:ser>
        <c:ser>
          <c:idx val="7"/>
          <c:order val="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Calculations!$W$42:$W$141</c:f>
              <c:numCache>
                <c:ptCount val="100"/>
                <c:pt idx="0">
                  <c:v>-129.150198704626</c:v>
                </c:pt>
                <c:pt idx="1">
                  <c:v>-59.219091221694256</c:v>
                </c:pt>
                <c:pt idx="2">
                  <c:v>-35.97271844710866</c:v>
                </c:pt>
                <c:pt idx="3">
                  <c:v>-24.397529349609616</c:v>
                </c:pt>
                <c:pt idx="4">
                  <c:v>-17.49081372294519</c:v>
                </c:pt>
                <c:pt idx="5">
                  <c:v>-12.918334831698065</c:v>
                </c:pt>
                <c:pt idx="6">
                  <c:v>-9.67970550354655</c:v>
                </c:pt>
                <c:pt idx="7">
                  <c:v>-7.2747321523297845</c:v>
                </c:pt>
                <c:pt idx="8">
                  <c:v>-5.4255294524028574</c:v>
                </c:pt>
                <c:pt idx="9">
                  <c:v>-3.965366208378816</c:v>
                </c:pt>
                <c:pt idx="10">
                  <c:v>-2.78814075046596</c:v>
                </c:pt>
                <c:pt idx="11">
                  <c:v>-1.8231186321364987</c:v>
                </c:pt>
                <c:pt idx="12">
                  <c:v>-1.0213298519481064</c:v>
                </c:pt>
                <c:pt idx="13">
                  <c:v>-0.34779583744198383</c:v>
                </c:pt>
                <c:pt idx="14">
                  <c:v>0.22313436451832125</c:v>
                </c:pt>
                <c:pt idx="15">
                  <c:v>0.7106989687851542</c:v>
                </c:pt>
                <c:pt idx="16">
                  <c:v>1.129609551422062</c:v>
                </c:pt>
                <c:pt idx="17">
                  <c:v>1.4913084493673727</c:v>
                </c:pt>
                <c:pt idx="18">
                  <c:v>1.8048290865197556</c:v>
                </c:pt>
                <c:pt idx="19">
                  <c:v>2.0773982019981494</c:v>
                </c:pt>
                <c:pt idx="20">
                  <c:v>2.314866013184555</c:v>
                </c:pt>
                <c:pt idx="21">
                  <c:v>2.522019061573334</c:v>
                </c:pt>
                <c:pt idx="22">
                  <c:v>2.702811446659827</c:v>
                </c:pt>
                <c:pt idx="23">
                  <c:v>2.86053825135682</c:v>
                </c:pt>
                <c:pt idx="24">
                  <c:v>2.9979673453110562</c:v>
                </c:pt>
                <c:pt idx="25">
                  <c:v>3.1174407720697737</c:v>
                </c:pt>
                <c:pt idx="26">
                  <c:v>3.220953605765808</c:v>
                </c:pt>
                <c:pt idx="27">
                  <c:v>3.310215909941589</c:v>
                </c:pt>
                <c:pt idx="28">
                  <c:v>3.3867018773061117</c:v>
                </c:pt>
                <c:pt idx="29">
                  <c:v>3.4516891415404993</c:v>
                </c:pt>
                <c:pt idx="30">
                  <c:v>3.5062904803670225</c:v>
                </c:pt>
                <c:pt idx="31">
                  <c:v>3.55147957429267</c:v>
                </c:pt>
                <c:pt idx="32">
                  <c:v>3.588112081944794</c:v>
                </c:pt>
                <c:pt idx="33">
                  <c:v>3.6169429962298807</c:v>
                </c:pt>
                <c:pt idx="34">
                  <c:v>3.63864102515082</c:v>
                </c:pt>
                <c:pt idx="35">
                  <c:v>3.653800575821291</c:v>
                </c:pt>
                <c:pt idx="36">
                  <c:v>3.662951795126466</c:v>
                </c:pt>
                <c:pt idx="37">
                  <c:v>3.6665690250162375</c:v>
                </c:pt>
                <c:pt idx="38">
                  <c:v>3.665077956984098</c:v>
                </c:pt>
                <c:pt idx="39">
                  <c:v>3.6588617133741903</c:v>
                </c:pt>
                <c:pt idx="40">
                  <c:v>3.648266038740986</c:v>
                </c:pt>
                <c:pt idx="41">
                  <c:v>3.633603749586148</c:v>
                </c:pt>
                <c:pt idx="42">
                  <c:v>3.615158563201885</c:v>
                </c:pt>
                <c:pt idx="43">
                  <c:v>3.5931884043992928</c:v>
                </c:pt>
                <c:pt idx="44">
                  <c:v>3.5679282713395937</c:v>
                </c:pt>
                <c:pt idx="45">
                  <c:v>3.5395927275612946</c:v>
                </c:pt>
                <c:pt idx="46">
                  <c:v>3.5083780758762213</c:v>
                </c:pt>
                <c:pt idx="47">
                  <c:v>3.474464260528547</c:v>
                </c:pt>
                <c:pt idx="48">
                  <c:v>3.4380165364363897</c:v>
                </c:pt>
                <c:pt idx="49">
                  <c:v>3.3991869381244193</c:v>
                </c:pt>
                <c:pt idx="50">
                  <c:v>3.3581155758408596</c:v>
                </c:pt>
                <c:pt idx="51">
                  <c:v>3.3149317821225335</c:v>
                </c:pt>
                <c:pt idx="52">
                  <c:v>3.269755128560087</c:v>
                </c:pt>
                <c:pt idx="53">
                  <c:v>3.222696329589306</c:v>
                </c:pt>
                <c:pt idx="54">
                  <c:v>3.1738580476870077</c:v>
                </c:pt>
                <c:pt idx="55">
                  <c:v>3.1233356122959526</c:v>
                </c:pt>
                <c:pt idx="56">
                  <c:v>3.071217663073443</c:v>
                </c:pt>
                <c:pt idx="57">
                  <c:v>3.0175867265969685</c:v>
                </c:pt>
                <c:pt idx="58">
                  <c:v>2.9625197344218153</c:v>
                </c:pt>
                <c:pt idx="59">
                  <c:v>2.9060884893329173</c:v>
                </c:pt>
                <c:pt idx="60">
                  <c:v>2.8483600857358686</c:v>
                </c:pt>
                <c:pt idx="61">
                  <c:v>2.789397289364935</c:v>
                </c:pt>
                <c:pt idx="62">
                  <c:v>2.7292588808283953</c:v>
                </c:pt>
                <c:pt idx="63">
                  <c:v>2.667999966946514</c:v>
                </c:pt>
                <c:pt idx="64">
                  <c:v>2.605672263350613</c:v>
                </c:pt>
                <c:pt idx="65">
                  <c:v>2.542324351391331</c:v>
                </c:pt>
                <c:pt idx="66">
                  <c:v>2.4780019120401615</c:v>
                </c:pt>
                <c:pt idx="67">
                  <c:v>2.41274793915263</c:v>
                </c:pt>
                <c:pt idx="68">
                  <c:v>2.3466029341868384</c:v>
                </c:pt>
                <c:pt idx="69">
                  <c:v>2.279605084231855</c:v>
                </c:pt>
                <c:pt idx="70">
                  <c:v>2.211790424991449</c:v>
                </c:pt>
                <c:pt idx="71">
                  <c:v>2.1431929901858457</c:v>
                </c:pt>
                <c:pt idx="72">
                  <c:v>2.0738449486738895</c:v>
                </c:pt>
                <c:pt idx="73">
                  <c:v>2.0037767304571887</c:v>
                </c:pt>
                <c:pt idx="74">
                  <c:v>1.9330171426039335</c:v>
                </c:pt>
                <c:pt idx="75">
                  <c:v>1.86159347602083</c:v>
                </c:pt>
                <c:pt idx="76">
                  <c:v>1.7895316039051448</c:v>
                </c:pt>
                <c:pt idx="77">
                  <c:v>1.7168560726235156</c:v>
                </c:pt>
                <c:pt idx="78">
                  <c:v>1.6435901856885733</c:v>
                </c:pt>
                <c:pt idx="79">
                  <c:v>1.5697560814373173</c:v>
                </c:pt>
                <c:pt idx="80">
                  <c:v>1.4953748049555367</c:v>
                </c:pt>
                <c:pt idx="81">
                  <c:v>1.4204663747394703</c:v>
                </c:pt>
                <c:pt idx="82">
                  <c:v>1.3450498445385504</c:v>
                </c:pt>
                <c:pt idx="83">
                  <c:v>1.2691433607808078</c:v>
                </c:pt>
                <c:pt idx="84">
                  <c:v>1.192764215944718</c:v>
                </c:pt>
                <c:pt idx="85">
                  <c:v>1.115928898207433</c:v>
                </c:pt>
                <c:pt idx="86">
                  <c:v>1.0386531376689934</c:v>
                </c:pt>
                <c:pt idx="87">
                  <c:v>0.9609519494248937</c:v>
                </c:pt>
                <c:pt idx="88">
                  <c:v>0.8828396737348747</c:v>
                </c:pt>
                <c:pt idx="89">
                  <c:v>0.804330013513801</c:v>
                </c:pt>
                <c:pt idx="90">
                  <c:v>0.7254360693506079</c:v>
                </c:pt>
                <c:pt idx="91">
                  <c:v>0.6461703722434085</c:v>
                </c:pt>
                <c:pt idx="92">
                  <c:v>0.5665449142226542</c:v>
                </c:pt>
                <c:pt idx="93">
                  <c:v>0.4865711770196288</c:v>
                </c:pt>
                <c:pt idx="94">
                  <c:v>0.4062601589242987</c:v>
                </c:pt>
                <c:pt idx="95">
                  <c:v>0.32562239996454867</c:v>
                </c:pt>
                <c:pt idx="96">
                  <c:v>0.24466800552793777</c:v>
                </c:pt>
                <c:pt idx="97">
                  <c:v>0.16340666853722707</c:v>
                </c:pt>
                <c:pt idx="98">
                  <c:v>0.08184769028193517</c:v>
                </c:pt>
                <c:pt idx="99">
                  <c:v>0</c:v>
                </c:pt>
              </c:numCache>
            </c:numRef>
          </c:xVal>
          <c:yVal>
            <c:numRef>
              <c:f>Calculations!$X$42:$X$141</c:f>
              <c:numCache>
                <c:ptCount val="100"/>
                <c:pt idx="0">
                  <c:v>0.09599457958749615</c:v>
                </c:pt>
                <c:pt idx="1">
                  <c:v>0.1919891591749923</c:v>
                </c:pt>
                <c:pt idx="2">
                  <c:v>0.28798373876248845</c:v>
                </c:pt>
                <c:pt idx="3">
                  <c:v>0.3839783183499846</c:v>
                </c:pt>
                <c:pt idx="4">
                  <c:v>0.4799728979374807</c:v>
                </c:pt>
                <c:pt idx="5">
                  <c:v>0.5759674775249769</c:v>
                </c:pt>
                <c:pt idx="6">
                  <c:v>0.671962057112473</c:v>
                </c:pt>
                <c:pt idx="7">
                  <c:v>0.7679566366999692</c:v>
                </c:pt>
                <c:pt idx="8">
                  <c:v>0.8639512162874653</c:v>
                </c:pt>
                <c:pt idx="9">
                  <c:v>0.9599457958749614</c:v>
                </c:pt>
                <c:pt idx="10">
                  <c:v>1.0559403754624577</c:v>
                </c:pt>
                <c:pt idx="11">
                  <c:v>1.1519349550499538</c:v>
                </c:pt>
                <c:pt idx="12">
                  <c:v>1.24792953463745</c:v>
                </c:pt>
                <c:pt idx="13">
                  <c:v>1.343924114224946</c:v>
                </c:pt>
                <c:pt idx="14">
                  <c:v>1.4399186938124422</c:v>
                </c:pt>
                <c:pt idx="15">
                  <c:v>1.5359132733999383</c:v>
                </c:pt>
                <c:pt idx="16">
                  <c:v>1.6319078529874345</c:v>
                </c:pt>
                <c:pt idx="17">
                  <c:v>1.7279024325749306</c:v>
                </c:pt>
                <c:pt idx="18">
                  <c:v>1.8238970121624267</c:v>
                </c:pt>
                <c:pt idx="19">
                  <c:v>1.9198915917499229</c:v>
                </c:pt>
                <c:pt idx="20">
                  <c:v>2.015886171337419</c:v>
                </c:pt>
                <c:pt idx="21">
                  <c:v>2.1118807509249153</c:v>
                </c:pt>
                <c:pt idx="22">
                  <c:v>2.2078753305124117</c:v>
                </c:pt>
                <c:pt idx="23">
                  <c:v>2.303869910099908</c:v>
                </c:pt>
                <c:pt idx="24">
                  <c:v>2.3998644896874044</c:v>
                </c:pt>
                <c:pt idx="25">
                  <c:v>2.4958590692749008</c:v>
                </c:pt>
                <c:pt idx="26">
                  <c:v>2.591853648862397</c:v>
                </c:pt>
                <c:pt idx="27">
                  <c:v>2.6878482284498935</c:v>
                </c:pt>
                <c:pt idx="28">
                  <c:v>2.78384280803739</c:v>
                </c:pt>
                <c:pt idx="29">
                  <c:v>2.879837387624886</c:v>
                </c:pt>
                <c:pt idx="30">
                  <c:v>2.9758319672123825</c:v>
                </c:pt>
                <c:pt idx="31">
                  <c:v>3.071826546799879</c:v>
                </c:pt>
                <c:pt idx="32">
                  <c:v>3.1678211263873752</c:v>
                </c:pt>
                <c:pt idx="33">
                  <c:v>3.2638157059748716</c:v>
                </c:pt>
                <c:pt idx="34">
                  <c:v>3.359810285562368</c:v>
                </c:pt>
                <c:pt idx="35">
                  <c:v>3.4558048651498643</c:v>
                </c:pt>
                <c:pt idx="36">
                  <c:v>3.5517994447373606</c:v>
                </c:pt>
                <c:pt idx="37">
                  <c:v>3.647794024324857</c:v>
                </c:pt>
                <c:pt idx="38">
                  <c:v>3.7437886039123534</c:v>
                </c:pt>
                <c:pt idx="39">
                  <c:v>3.8397831834998497</c:v>
                </c:pt>
                <c:pt idx="40">
                  <c:v>3.935777763087346</c:v>
                </c:pt>
                <c:pt idx="41">
                  <c:v>4.031772342674842</c:v>
                </c:pt>
                <c:pt idx="42">
                  <c:v>4.127766922262339</c:v>
                </c:pt>
                <c:pt idx="43">
                  <c:v>4.223761501849835</c:v>
                </c:pt>
                <c:pt idx="44">
                  <c:v>4.3197560814373315</c:v>
                </c:pt>
                <c:pt idx="45">
                  <c:v>4.415750661024828</c:v>
                </c:pt>
                <c:pt idx="46">
                  <c:v>4.511745240612324</c:v>
                </c:pt>
                <c:pt idx="47">
                  <c:v>4.6077398201998205</c:v>
                </c:pt>
                <c:pt idx="48">
                  <c:v>4.703734399787317</c:v>
                </c:pt>
                <c:pt idx="49">
                  <c:v>4.799728979374813</c:v>
                </c:pt>
                <c:pt idx="50">
                  <c:v>4.89572355896231</c:v>
                </c:pt>
                <c:pt idx="51">
                  <c:v>4.991718138549806</c:v>
                </c:pt>
                <c:pt idx="52">
                  <c:v>5.087712718137302</c:v>
                </c:pt>
                <c:pt idx="53">
                  <c:v>5.183707297724799</c:v>
                </c:pt>
                <c:pt idx="54">
                  <c:v>5.279701877312295</c:v>
                </c:pt>
                <c:pt idx="55">
                  <c:v>5.375696456899791</c:v>
                </c:pt>
                <c:pt idx="56">
                  <c:v>5.471691036487288</c:v>
                </c:pt>
                <c:pt idx="57">
                  <c:v>5.567685616074784</c:v>
                </c:pt>
                <c:pt idx="58">
                  <c:v>5.66368019566228</c:v>
                </c:pt>
                <c:pt idx="59">
                  <c:v>5.759674775249777</c:v>
                </c:pt>
                <c:pt idx="60">
                  <c:v>5.855669354837273</c:v>
                </c:pt>
                <c:pt idx="61">
                  <c:v>5.9516639344247695</c:v>
                </c:pt>
                <c:pt idx="62">
                  <c:v>6.047658514012266</c:v>
                </c:pt>
                <c:pt idx="63">
                  <c:v>6.143653093599762</c:v>
                </c:pt>
                <c:pt idx="64">
                  <c:v>6.2396476731872585</c:v>
                </c:pt>
                <c:pt idx="65">
                  <c:v>6.335642252774755</c:v>
                </c:pt>
                <c:pt idx="66">
                  <c:v>6.431636832362251</c:v>
                </c:pt>
                <c:pt idx="67">
                  <c:v>6.527631411949748</c:v>
                </c:pt>
                <c:pt idx="68">
                  <c:v>6.623625991537244</c:v>
                </c:pt>
                <c:pt idx="69">
                  <c:v>6.71962057112474</c:v>
                </c:pt>
                <c:pt idx="70">
                  <c:v>6.815615150712237</c:v>
                </c:pt>
                <c:pt idx="71">
                  <c:v>6.911609730299733</c:v>
                </c:pt>
                <c:pt idx="72">
                  <c:v>7.007604309887229</c:v>
                </c:pt>
                <c:pt idx="73">
                  <c:v>7.103598889474726</c:v>
                </c:pt>
                <c:pt idx="74">
                  <c:v>7.199593469062222</c:v>
                </c:pt>
                <c:pt idx="75">
                  <c:v>7.295588048649718</c:v>
                </c:pt>
                <c:pt idx="76">
                  <c:v>7.391582628237215</c:v>
                </c:pt>
                <c:pt idx="77">
                  <c:v>7.487577207824711</c:v>
                </c:pt>
                <c:pt idx="78">
                  <c:v>7.5835717874122075</c:v>
                </c:pt>
                <c:pt idx="79">
                  <c:v>7.679566366999704</c:v>
                </c:pt>
                <c:pt idx="80">
                  <c:v>7.7755609465872</c:v>
                </c:pt>
                <c:pt idx="81">
                  <c:v>7.871555526174697</c:v>
                </c:pt>
                <c:pt idx="82">
                  <c:v>7.967550105762193</c:v>
                </c:pt>
                <c:pt idx="83">
                  <c:v>8.063544685349688</c:v>
                </c:pt>
                <c:pt idx="84">
                  <c:v>8.159539264937184</c:v>
                </c:pt>
                <c:pt idx="85">
                  <c:v>8.25553384452468</c:v>
                </c:pt>
                <c:pt idx="86">
                  <c:v>8.351528424112175</c:v>
                </c:pt>
                <c:pt idx="87">
                  <c:v>8.44752300369967</c:v>
                </c:pt>
                <c:pt idx="88">
                  <c:v>8.543517583287166</c:v>
                </c:pt>
                <c:pt idx="89">
                  <c:v>8.639512162874661</c:v>
                </c:pt>
                <c:pt idx="90">
                  <c:v>8.735506742462157</c:v>
                </c:pt>
                <c:pt idx="91">
                  <c:v>8.831501322049652</c:v>
                </c:pt>
                <c:pt idx="92">
                  <c:v>8.927495901637148</c:v>
                </c:pt>
                <c:pt idx="93">
                  <c:v>9.023490481224643</c:v>
                </c:pt>
                <c:pt idx="94">
                  <c:v>9.119485060812138</c:v>
                </c:pt>
                <c:pt idx="95">
                  <c:v>9.215479640399634</c:v>
                </c:pt>
                <c:pt idx="96">
                  <c:v>9.31147421998713</c:v>
                </c:pt>
                <c:pt idx="97">
                  <c:v>9.407468799574625</c:v>
                </c:pt>
                <c:pt idx="98">
                  <c:v>9.50346337916212</c:v>
                </c:pt>
                <c:pt idx="99">
                  <c:v>9.599457958749616</c:v>
                </c:pt>
              </c:numCache>
            </c:numRef>
          </c:yVal>
          <c:smooth val="1"/>
        </c:ser>
        <c:ser>
          <c:idx val="0"/>
          <c:order val="4"/>
          <c:tx>
            <c:v>Iso-profit curve 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Calculations!$H$42:$H$141</c:f>
              <c:numCache>
                <c:ptCount val="100"/>
                <c:pt idx="0">
                  <c:v>0.09599457958749615</c:v>
                </c:pt>
                <c:pt idx="1">
                  <c:v>0.1919891591749923</c:v>
                </c:pt>
                <c:pt idx="2">
                  <c:v>0.28798373876248845</c:v>
                </c:pt>
                <c:pt idx="3">
                  <c:v>0.3839783183499846</c:v>
                </c:pt>
                <c:pt idx="4">
                  <c:v>0.4799728979374807</c:v>
                </c:pt>
                <c:pt idx="5">
                  <c:v>0.5759674775249769</c:v>
                </c:pt>
                <c:pt idx="6">
                  <c:v>0.671962057112473</c:v>
                </c:pt>
                <c:pt idx="7">
                  <c:v>0.7679566366999692</c:v>
                </c:pt>
                <c:pt idx="8">
                  <c:v>0.8639512162874653</c:v>
                </c:pt>
                <c:pt idx="9">
                  <c:v>0.9599457958749614</c:v>
                </c:pt>
                <c:pt idx="10">
                  <c:v>1.0559403754624577</c:v>
                </c:pt>
                <c:pt idx="11">
                  <c:v>1.1519349550499538</c:v>
                </c:pt>
                <c:pt idx="12">
                  <c:v>1.24792953463745</c:v>
                </c:pt>
                <c:pt idx="13">
                  <c:v>1.343924114224946</c:v>
                </c:pt>
                <c:pt idx="14">
                  <c:v>1.4399186938124422</c:v>
                </c:pt>
                <c:pt idx="15">
                  <c:v>1.5359132733999383</c:v>
                </c:pt>
                <c:pt idx="16">
                  <c:v>1.6319078529874345</c:v>
                </c:pt>
                <c:pt idx="17">
                  <c:v>1.7279024325749306</c:v>
                </c:pt>
                <c:pt idx="18">
                  <c:v>1.8238970121624267</c:v>
                </c:pt>
                <c:pt idx="19">
                  <c:v>1.9198915917499229</c:v>
                </c:pt>
                <c:pt idx="20">
                  <c:v>2.015886171337419</c:v>
                </c:pt>
                <c:pt idx="21">
                  <c:v>2.1118807509249153</c:v>
                </c:pt>
                <c:pt idx="22">
                  <c:v>2.2078753305124117</c:v>
                </c:pt>
                <c:pt idx="23">
                  <c:v>2.303869910099908</c:v>
                </c:pt>
                <c:pt idx="24">
                  <c:v>2.3998644896874044</c:v>
                </c:pt>
                <c:pt idx="25">
                  <c:v>2.4958590692749008</c:v>
                </c:pt>
                <c:pt idx="26">
                  <c:v>2.591853648862397</c:v>
                </c:pt>
                <c:pt idx="27">
                  <c:v>2.6878482284498935</c:v>
                </c:pt>
                <c:pt idx="28">
                  <c:v>2.78384280803739</c:v>
                </c:pt>
                <c:pt idx="29">
                  <c:v>2.879837387624886</c:v>
                </c:pt>
                <c:pt idx="30">
                  <c:v>2.9758319672123825</c:v>
                </c:pt>
                <c:pt idx="31">
                  <c:v>3.071826546799879</c:v>
                </c:pt>
                <c:pt idx="32">
                  <c:v>3.1678211263873752</c:v>
                </c:pt>
                <c:pt idx="33">
                  <c:v>3.2638157059748716</c:v>
                </c:pt>
                <c:pt idx="34">
                  <c:v>3.359810285562368</c:v>
                </c:pt>
                <c:pt idx="35">
                  <c:v>3.4558048651498643</c:v>
                </c:pt>
                <c:pt idx="36">
                  <c:v>3.5517994447373606</c:v>
                </c:pt>
                <c:pt idx="37">
                  <c:v>3.647794024324857</c:v>
                </c:pt>
                <c:pt idx="38">
                  <c:v>3.7437886039123534</c:v>
                </c:pt>
                <c:pt idx="39">
                  <c:v>3.8397831834998497</c:v>
                </c:pt>
                <c:pt idx="40">
                  <c:v>3.935777763087346</c:v>
                </c:pt>
                <c:pt idx="41">
                  <c:v>4.031772342674842</c:v>
                </c:pt>
                <c:pt idx="42">
                  <c:v>4.127766922262339</c:v>
                </c:pt>
                <c:pt idx="43">
                  <c:v>4.223761501849835</c:v>
                </c:pt>
                <c:pt idx="44">
                  <c:v>4.3197560814373315</c:v>
                </c:pt>
                <c:pt idx="45">
                  <c:v>4.415750661024828</c:v>
                </c:pt>
                <c:pt idx="46">
                  <c:v>4.511745240612324</c:v>
                </c:pt>
                <c:pt idx="47">
                  <c:v>4.6077398201998205</c:v>
                </c:pt>
                <c:pt idx="48">
                  <c:v>4.703734399787317</c:v>
                </c:pt>
                <c:pt idx="49">
                  <c:v>4.799728979374813</c:v>
                </c:pt>
                <c:pt idx="50">
                  <c:v>4.89572355896231</c:v>
                </c:pt>
                <c:pt idx="51">
                  <c:v>4.991718138549806</c:v>
                </c:pt>
                <c:pt idx="52">
                  <c:v>5.087712718137302</c:v>
                </c:pt>
                <c:pt idx="53">
                  <c:v>5.183707297724799</c:v>
                </c:pt>
                <c:pt idx="54">
                  <c:v>5.279701877312295</c:v>
                </c:pt>
                <c:pt idx="55">
                  <c:v>5.375696456899791</c:v>
                </c:pt>
                <c:pt idx="56">
                  <c:v>5.471691036487288</c:v>
                </c:pt>
                <c:pt idx="57">
                  <c:v>5.567685616074784</c:v>
                </c:pt>
                <c:pt idx="58">
                  <c:v>5.66368019566228</c:v>
                </c:pt>
                <c:pt idx="59">
                  <c:v>5.759674775249777</c:v>
                </c:pt>
                <c:pt idx="60">
                  <c:v>5.855669354837273</c:v>
                </c:pt>
                <c:pt idx="61">
                  <c:v>5.9516639344247695</c:v>
                </c:pt>
                <c:pt idx="62">
                  <c:v>6.047658514012266</c:v>
                </c:pt>
                <c:pt idx="63">
                  <c:v>6.143653093599762</c:v>
                </c:pt>
                <c:pt idx="64">
                  <c:v>6.2396476731872585</c:v>
                </c:pt>
                <c:pt idx="65">
                  <c:v>6.335642252774755</c:v>
                </c:pt>
                <c:pt idx="66">
                  <c:v>6.431636832362251</c:v>
                </c:pt>
                <c:pt idx="67">
                  <c:v>6.527631411949748</c:v>
                </c:pt>
                <c:pt idx="68">
                  <c:v>6.623625991537244</c:v>
                </c:pt>
                <c:pt idx="69">
                  <c:v>6.71962057112474</c:v>
                </c:pt>
                <c:pt idx="70">
                  <c:v>6.815615150712237</c:v>
                </c:pt>
                <c:pt idx="71">
                  <c:v>6.911609730299733</c:v>
                </c:pt>
                <c:pt idx="72">
                  <c:v>7.007604309887229</c:v>
                </c:pt>
                <c:pt idx="73">
                  <c:v>7.103598889474726</c:v>
                </c:pt>
                <c:pt idx="74">
                  <c:v>7.199593469062222</c:v>
                </c:pt>
                <c:pt idx="75">
                  <c:v>7.295588048649718</c:v>
                </c:pt>
                <c:pt idx="76">
                  <c:v>7.391582628237215</c:v>
                </c:pt>
                <c:pt idx="77">
                  <c:v>7.487577207824711</c:v>
                </c:pt>
                <c:pt idx="78">
                  <c:v>7.5835717874122075</c:v>
                </c:pt>
                <c:pt idx="79">
                  <c:v>7.679566366999704</c:v>
                </c:pt>
                <c:pt idx="80">
                  <c:v>7.7755609465872</c:v>
                </c:pt>
                <c:pt idx="81">
                  <c:v>7.871555526174697</c:v>
                </c:pt>
                <c:pt idx="82">
                  <c:v>7.967550105762193</c:v>
                </c:pt>
                <c:pt idx="83">
                  <c:v>8.063544685349688</c:v>
                </c:pt>
                <c:pt idx="84">
                  <c:v>8.159539264937184</c:v>
                </c:pt>
                <c:pt idx="85">
                  <c:v>8.25553384452468</c:v>
                </c:pt>
                <c:pt idx="86">
                  <c:v>8.351528424112175</c:v>
                </c:pt>
                <c:pt idx="87">
                  <c:v>8.44752300369967</c:v>
                </c:pt>
                <c:pt idx="88">
                  <c:v>8.543517583287166</c:v>
                </c:pt>
                <c:pt idx="89">
                  <c:v>8.639512162874661</c:v>
                </c:pt>
                <c:pt idx="90">
                  <c:v>8.735506742462157</c:v>
                </c:pt>
                <c:pt idx="91">
                  <c:v>8.831501322049652</c:v>
                </c:pt>
                <c:pt idx="92">
                  <c:v>8.927495901637148</c:v>
                </c:pt>
                <c:pt idx="93">
                  <c:v>9.023490481224643</c:v>
                </c:pt>
                <c:pt idx="94">
                  <c:v>9.119485060812138</c:v>
                </c:pt>
                <c:pt idx="95">
                  <c:v>9.215479640399634</c:v>
                </c:pt>
                <c:pt idx="96">
                  <c:v>9.31147421998713</c:v>
                </c:pt>
                <c:pt idx="97">
                  <c:v>9.407468799574625</c:v>
                </c:pt>
                <c:pt idx="98">
                  <c:v>9.50346337916212</c:v>
                </c:pt>
                <c:pt idx="99">
                  <c:v>9.599457958749616</c:v>
                </c:pt>
              </c:numCache>
            </c:numRef>
          </c:xVal>
          <c:yVal>
            <c:numRef>
              <c:f>Calculations!$I$42:$I$141</c:f>
              <c:numCache>
                <c:ptCount val="100"/>
                <c:pt idx="0">
                  <c:v>-129.150198704626</c:v>
                </c:pt>
                <c:pt idx="1">
                  <c:v>-59.219091221694256</c:v>
                </c:pt>
                <c:pt idx="2">
                  <c:v>-35.97271844710866</c:v>
                </c:pt>
                <c:pt idx="3">
                  <c:v>-24.397529349609616</c:v>
                </c:pt>
                <c:pt idx="4">
                  <c:v>-17.490813722945184</c:v>
                </c:pt>
                <c:pt idx="5">
                  <c:v>-12.918334831698061</c:v>
                </c:pt>
                <c:pt idx="6">
                  <c:v>-9.679705503546547</c:v>
                </c:pt>
                <c:pt idx="7">
                  <c:v>-7.2747321523297845</c:v>
                </c:pt>
                <c:pt idx="8">
                  <c:v>-5.425529452402856</c:v>
                </c:pt>
                <c:pt idx="9">
                  <c:v>-3.965366208378814</c:v>
                </c:pt>
                <c:pt idx="10">
                  <c:v>-2.788140750465958</c:v>
                </c:pt>
                <c:pt idx="11">
                  <c:v>-1.823118632136497</c:v>
                </c:pt>
                <c:pt idx="12">
                  <c:v>-1.0213298519481047</c:v>
                </c:pt>
                <c:pt idx="13">
                  <c:v>-0.34779583744198206</c:v>
                </c:pt>
                <c:pt idx="14">
                  <c:v>0.22313436451832303</c:v>
                </c:pt>
                <c:pt idx="15">
                  <c:v>0.7106989687851542</c:v>
                </c:pt>
                <c:pt idx="16">
                  <c:v>1.1296095514220639</c:v>
                </c:pt>
                <c:pt idx="17">
                  <c:v>1.4913084493673736</c:v>
                </c:pt>
                <c:pt idx="18">
                  <c:v>1.8048290865197565</c:v>
                </c:pt>
                <c:pt idx="19">
                  <c:v>2.0773982019981503</c:v>
                </c:pt>
                <c:pt idx="20">
                  <c:v>2.314866013184556</c:v>
                </c:pt>
                <c:pt idx="21">
                  <c:v>2.522019061573335</c:v>
                </c:pt>
                <c:pt idx="22">
                  <c:v>2.702811446659828</c:v>
                </c:pt>
                <c:pt idx="23">
                  <c:v>2.8605382513568207</c:v>
                </c:pt>
                <c:pt idx="24">
                  <c:v>2.9979673453110562</c:v>
                </c:pt>
                <c:pt idx="25">
                  <c:v>3.1174407720697745</c:v>
                </c:pt>
                <c:pt idx="26">
                  <c:v>3.220953605765808</c:v>
                </c:pt>
                <c:pt idx="27">
                  <c:v>3.31021590994159</c:v>
                </c:pt>
                <c:pt idx="28">
                  <c:v>3.3867018773061126</c:v>
                </c:pt>
                <c:pt idx="29">
                  <c:v>3.4516891415405</c:v>
                </c:pt>
                <c:pt idx="30">
                  <c:v>3.5062904803670234</c:v>
                </c:pt>
                <c:pt idx="31">
                  <c:v>3.551479574292671</c:v>
                </c:pt>
                <c:pt idx="32">
                  <c:v>3.588112081944794</c:v>
                </c:pt>
                <c:pt idx="33">
                  <c:v>3.6169429962298816</c:v>
                </c:pt>
                <c:pt idx="34">
                  <c:v>3.6386410251508208</c:v>
                </c:pt>
                <c:pt idx="35">
                  <c:v>3.6538005758212915</c:v>
                </c:pt>
                <c:pt idx="36">
                  <c:v>3.6629517951264665</c:v>
                </c:pt>
                <c:pt idx="37">
                  <c:v>3.666569025016238</c:v>
                </c:pt>
                <c:pt idx="38">
                  <c:v>3.6650779569840983</c:v>
                </c:pt>
                <c:pt idx="39">
                  <c:v>3.6588617133741907</c:v>
                </c:pt>
                <c:pt idx="40">
                  <c:v>3.6482660387409864</c:v>
                </c:pt>
                <c:pt idx="41">
                  <c:v>3.6336037495861486</c:v>
                </c:pt>
                <c:pt idx="42">
                  <c:v>3.6151585632018852</c:v>
                </c:pt>
                <c:pt idx="43">
                  <c:v>3.593188404399293</c:v>
                </c:pt>
                <c:pt idx="44">
                  <c:v>3.5679282713395937</c:v>
                </c:pt>
                <c:pt idx="45">
                  <c:v>3.539592727561295</c:v>
                </c:pt>
                <c:pt idx="46">
                  <c:v>3.5083780758762213</c:v>
                </c:pt>
                <c:pt idx="47">
                  <c:v>3.474464260528547</c:v>
                </c:pt>
                <c:pt idx="48">
                  <c:v>3.43801653643639</c:v>
                </c:pt>
                <c:pt idx="49">
                  <c:v>3.3991869381244197</c:v>
                </c:pt>
                <c:pt idx="50">
                  <c:v>3.35811557584086</c:v>
                </c:pt>
                <c:pt idx="51">
                  <c:v>3.3149317821225335</c:v>
                </c:pt>
                <c:pt idx="52">
                  <c:v>3.2697551285600874</c:v>
                </c:pt>
                <c:pt idx="53">
                  <c:v>3.222696329589306</c:v>
                </c:pt>
                <c:pt idx="54">
                  <c:v>3.173858047687008</c:v>
                </c:pt>
                <c:pt idx="55">
                  <c:v>3.1233356122959526</c:v>
                </c:pt>
                <c:pt idx="56">
                  <c:v>3.0712176630734436</c:v>
                </c:pt>
                <c:pt idx="57">
                  <c:v>3.017586726596969</c:v>
                </c:pt>
                <c:pt idx="58">
                  <c:v>2.9625197344218157</c:v>
                </c:pt>
                <c:pt idx="59">
                  <c:v>2.9060884893329177</c:v>
                </c:pt>
                <c:pt idx="60">
                  <c:v>2.848360085735869</c:v>
                </c:pt>
                <c:pt idx="61">
                  <c:v>2.7893972893649353</c:v>
                </c:pt>
                <c:pt idx="62">
                  <c:v>2.7292588808283957</c:v>
                </c:pt>
                <c:pt idx="63">
                  <c:v>2.667999966946514</c:v>
                </c:pt>
                <c:pt idx="64">
                  <c:v>2.6056722633506135</c:v>
                </c:pt>
                <c:pt idx="65">
                  <c:v>2.5423243513913314</c:v>
                </c:pt>
                <c:pt idx="66">
                  <c:v>2.478001912040162</c:v>
                </c:pt>
                <c:pt idx="67">
                  <c:v>2.4127479391526303</c:v>
                </c:pt>
                <c:pt idx="68">
                  <c:v>2.3466029341868384</c:v>
                </c:pt>
                <c:pt idx="69">
                  <c:v>2.2796050842318554</c:v>
                </c:pt>
                <c:pt idx="70">
                  <c:v>2.211790424991449</c:v>
                </c:pt>
                <c:pt idx="71">
                  <c:v>2.143192990185846</c:v>
                </c:pt>
                <c:pt idx="72">
                  <c:v>2.07384494867389</c:v>
                </c:pt>
                <c:pt idx="73">
                  <c:v>2.003776730457189</c:v>
                </c:pt>
                <c:pt idx="74">
                  <c:v>1.933017142603934</c:v>
                </c:pt>
                <c:pt idx="75">
                  <c:v>1.8615934760208301</c:v>
                </c:pt>
                <c:pt idx="76">
                  <c:v>1.789531603905145</c:v>
                </c:pt>
                <c:pt idx="77">
                  <c:v>1.7168560726235158</c:v>
                </c:pt>
                <c:pt idx="78">
                  <c:v>1.6435901856885735</c:v>
                </c:pt>
                <c:pt idx="79">
                  <c:v>1.5697560814373175</c:v>
                </c:pt>
                <c:pt idx="80">
                  <c:v>1.4953748049555369</c:v>
                </c:pt>
                <c:pt idx="81">
                  <c:v>1.4204663747394706</c:v>
                </c:pt>
                <c:pt idx="82">
                  <c:v>1.3450498445385506</c:v>
                </c:pt>
                <c:pt idx="83">
                  <c:v>1.269143360780808</c:v>
                </c:pt>
                <c:pt idx="84">
                  <c:v>1.1927642159447183</c:v>
                </c:pt>
                <c:pt idx="85">
                  <c:v>1.1159288982074331</c:v>
                </c:pt>
                <c:pt idx="86">
                  <c:v>1.0386531376689936</c:v>
                </c:pt>
                <c:pt idx="87">
                  <c:v>0.9609519494248939</c:v>
                </c:pt>
                <c:pt idx="88">
                  <c:v>0.8828396737348749</c:v>
                </c:pt>
                <c:pt idx="89">
                  <c:v>0.8043300135138012</c:v>
                </c:pt>
                <c:pt idx="90">
                  <c:v>0.7254360693506081</c:v>
                </c:pt>
                <c:pt idx="91">
                  <c:v>0.6461703722434087</c:v>
                </c:pt>
                <c:pt idx="92">
                  <c:v>0.5665449142226544</c:v>
                </c:pt>
                <c:pt idx="93">
                  <c:v>0.4865711770196288</c:v>
                </c:pt>
                <c:pt idx="94">
                  <c:v>0.4062601589242989</c:v>
                </c:pt>
                <c:pt idx="95">
                  <c:v>0.32562239996454867</c:v>
                </c:pt>
                <c:pt idx="96">
                  <c:v>0.244668005527938</c:v>
                </c:pt>
                <c:pt idx="97">
                  <c:v>0.1634066685372273</c:v>
                </c:pt>
                <c:pt idx="98">
                  <c:v>0.08184769028193539</c:v>
                </c:pt>
                <c:pt idx="99">
                  <c:v>0</c:v>
                </c:pt>
              </c:numCache>
            </c:numRef>
          </c:yVal>
          <c:smooth val="1"/>
        </c:ser>
        <c:ser>
          <c:idx val="1"/>
          <c:order val="5"/>
          <c:tx>
            <c:v>Reaction curve 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Calculations!$B$41:$B$141</c:f>
              <c:numCache>
                <c:ptCount val="101"/>
                <c:pt idx="0">
                  <c:v>0</c:v>
                </c:pt>
                <c:pt idx="1">
                  <c:v>0.055</c:v>
                </c:pt>
                <c:pt idx="2">
                  <c:v>0.11</c:v>
                </c:pt>
                <c:pt idx="3">
                  <c:v>0.165</c:v>
                </c:pt>
                <c:pt idx="4">
                  <c:v>0.22</c:v>
                </c:pt>
                <c:pt idx="5">
                  <c:v>0.275</c:v>
                </c:pt>
                <c:pt idx="6">
                  <c:v>0.33</c:v>
                </c:pt>
                <c:pt idx="7">
                  <c:v>0.385</c:v>
                </c:pt>
                <c:pt idx="8">
                  <c:v>0.44</c:v>
                </c:pt>
                <c:pt idx="9">
                  <c:v>0.495</c:v>
                </c:pt>
                <c:pt idx="10">
                  <c:v>0.55</c:v>
                </c:pt>
                <c:pt idx="11">
                  <c:v>0.6050000000000001</c:v>
                </c:pt>
                <c:pt idx="12">
                  <c:v>0.6600000000000001</c:v>
                </c:pt>
                <c:pt idx="13">
                  <c:v>0.7150000000000002</c:v>
                </c:pt>
                <c:pt idx="14">
                  <c:v>0.7700000000000002</c:v>
                </c:pt>
                <c:pt idx="15">
                  <c:v>0.8250000000000003</c:v>
                </c:pt>
                <c:pt idx="16">
                  <c:v>0.8800000000000003</c:v>
                </c:pt>
                <c:pt idx="17">
                  <c:v>0.9350000000000004</c:v>
                </c:pt>
                <c:pt idx="18">
                  <c:v>0.9900000000000004</c:v>
                </c:pt>
                <c:pt idx="19">
                  <c:v>1.0450000000000004</c:v>
                </c:pt>
                <c:pt idx="20">
                  <c:v>1.1000000000000003</c:v>
                </c:pt>
                <c:pt idx="21">
                  <c:v>1.1550000000000002</c:v>
                </c:pt>
                <c:pt idx="22">
                  <c:v>1.2100000000000002</c:v>
                </c:pt>
                <c:pt idx="23">
                  <c:v>1.2650000000000001</c:v>
                </c:pt>
                <c:pt idx="24">
                  <c:v>1.32</c:v>
                </c:pt>
                <c:pt idx="25">
                  <c:v>1.375</c:v>
                </c:pt>
                <c:pt idx="26">
                  <c:v>1.43</c:v>
                </c:pt>
                <c:pt idx="27">
                  <c:v>1.4849999999999999</c:v>
                </c:pt>
                <c:pt idx="28">
                  <c:v>1.5399999999999998</c:v>
                </c:pt>
                <c:pt idx="29">
                  <c:v>1.5949999999999998</c:v>
                </c:pt>
                <c:pt idx="30">
                  <c:v>1.6499999999999997</c:v>
                </c:pt>
                <c:pt idx="31">
                  <c:v>1.7049999999999996</c:v>
                </c:pt>
                <c:pt idx="32">
                  <c:v>1.7599999999999996</c:v>
                </c:pt>
                <c:pt idx="33">
                  <c:v>1.8149999999999995</c:v>
                </c:pt>
                <c:pt idx="34">
                  <c:v>1.8699999999999994</c:v>
                </c:pt>
                <c:pt idx="35">
                  <c:v>1.9249999999999994</c:v>
                </c:pt>
                <c:pt idx="36">
                  <c:v>1.9799999999999993</c:v>
                </c:pt>
                <c:pt idx="37">
                  <c:v>2.0349999999999993</c:v>
                </c:pt>
                <c:pt idx="38">
                  <c:v>2.0899999999999994</c:v>
                </c:pt>
                <c:pt idx="39">
                  <c:v>2.1449999999999996</c:v>
                </c:pt>
                <c:pt idx="40">
                  <c:v>2.1999999999999997</c:v>
                </c:pt>
                <c:pt idx="41">
                  <c:v>2.255</c:v>
                </c:pt>
                <c:pt idx="42">
                  <c:v>2.31</c:v>
                </c:pt>
                <c:pt idx="43">
                  <c:v>2.365</c:v>
                </c:pt>
                <c:pt idx="44">
                  <c:v>2.4200000000000004</c:v>
                </c:pt>
                <c:pt idx="45">
                  <c:v>2.4750000000000005</c:v>
                </c:pt>
                <c:pt idx="46">
                  <c:v>2.5300000000000007</c:v>
                </c:pt>
                <c:pt idx="47">
                  <c:v>2.585000000000001</c:v>
                </c:pt>
                <c:pt idx="48">
                  <c:v>2.640000000000001</c:v>
                </c:pt>
                <c:pt idx="49">
                  <c:v>2.695000000000001</c:v>
                </c:pt>
                <c:pt idx="50">
                  <c:v>2.7500000000000013</c:v>
                </c:pt>
                <c:pt idx="51">
                  <c:v>2.8050000000000015</c:v>
                </c:pt>
                <c:pt idx="52">
                  <c:v>2.8600000000000017</c:v>
                </c:pt>
                <c:pt idx="53">
                  <c:v>2.915000000000002</c:v>
                </c:pt>
                <c:pt idx="54">
                  <c:v>2.970000000000002</c:v>
                </c:pt>
                <c:pt idx="55">
                  <c:v>3.025000000000002</c:v>
                </c:pt>
                <c:pt idx="56">
                  <c:v>3.0800000000000023</c:v>
                </c:pt>
                <c:pt idx="57">
                  <c:v>3.1350000000000025</c:v>
                </c:pt>
                <c:pt idx="58">
                  <c:v>3.1900000000000026</c:v>
                </c:pt>
                <c:pt idx="59">
                  <c:v>3.2450000000000028</c:v>
                </c:pt>
                <c:pt idx="60">
                  <c:v>3.300000000000003</c:v>
                </c:pt>
                <c:pt idx="61">
                  <c:v>3.355000000000003</c:v>
                </c:pt>
                <c:pt idx="62">
                  <c:v>3.4100000000000033</c:v>
                </c:pt>
                <c:pt idx="63">
                  <c:v>3.4650000000000034</c:v>
                </c:pt>
                <c:pt idx="64">
                  <c:v>3.5200000000000036</c:v>
                </c:pt>
                <c:pt idx="65">
                  <c:v>3.5750000000000037</c:v>
                </c:pt>
                <c:pt idx="66">
                  <c:v>3.630000000000004</c:v>
                </c:pt>
                <c:pt idx="67">
                  <c:v>3.685000000000004</c:v>
                </c:pt>
                <c:pt idx="68">
                  <c:v>3.740000000000004</c:v>
                </c:pt>
                <c:pt idx="69">
                  <c:v>3.7950000000000044</c:v>
                </c:pt>
                <c:pt idx="70">
                  <c:v>3.8500000000000045</c:v>
                </c:pt>
                <c:pt idx="71">
                  <c:v>3.9050000000000047</c:v>
                </c:pt>
                <c:pt idx="72">
                  <c:v>3.960000000000005</c:v>
                </c:pt>
                <c:pt idx="73">
                  <c:v>4.015000000000005</c:v>
                </c:pt>
                <c:pt idx="74">
                  <c:v>4.070000000000005</c:v>
                </c:pt>
                <c:pt idx="75">
                  <c:v>4.125000000000004</c:v>
                </c:pt>
                <c:pt idx="76">
                  <c:v>4.180000000000004</c:v>
                </c:pt>
                <c:pt idx="77">
                  <c:v>4.235000000000004</c:v>
                </c:pt>
                <c:pt idx="78">
                  <c:v>4.290000000000004</c:v>
                </c:pt>
                <c:pt idx="79">
                  <c:v>4.345000000000003</c:v>
                </c:pt>
                <c:pt idx="80">
                  <c:v>4.400000000000003</c:v>
                </c:pt>
                <c:pt idx="81">
                  <c:v>4.455000000000003</c:v>
                </c:pt>
                <c:pt idx="82">
                  <c:v>4.5100000000000025</c:v>
                </c:pt>
                <c:pt idx="83">
                  <c:v>4.565000000000002</c:v>
                </c:pt>
                <c:pt idx="84">
                  <c:v>4.620000000000002</c:v>
                </c:pt>
                <c:pt idx="85">
                  <c:v>4.675000000000002</c:v>
                </c:pt>
                <c:pt idx="86">
                  <c:v>4.730000000000001</c:v>
                </c:pt>
                <c:pt idx="87">
                  <c:v>4.785000000000001</c:v>
                </c:pt>
                <c:pt idx="88">
                  <c:v>4.840000000000001</c:v>
                </c:pt>
                <c:pt idx="89">
                  <c:v>4.8950000000000005</c:v>
                </c:pt>
                <c:pt idx="90">
                  <c:v>4.95</c:v>
                </c:pt>
                <c:pt idx="91">
                  <c:v>5.005</c:v>
                </c:pt>
                <c:pt idx="92">
                  <c:v>5.06</c:v>
                </c:pt>
                <c:pt idx="93">
                  <c:v>5.114999999999999</c:v>
                </c:pt>
                <c:pt idx="94">
                  <c:v>5.169999999999999</c:v>
                </c:pt>
                <c:pt idx="95">
                  <c:v>5.224999999999999</c:v>
                </c:pt>
                <c:pt idx="96">
                  <c:v>5.2799999999999985</c:v>
                </c:pt>
                <c:pt idx="97">
                  <c:v>5.334999999999998</c:v>
                </c:pt>
                <c:pt idx="98">
                  <c:v>5.389999999999998</c:v>
                </c:pt>
                <c:pt idx="99">
                  <c:v>5.444999999999998</c:v>
                </c:pt>
                <c:pt idx="100">
                  <c:v>5.499999999999997</c:v>
                </c:pt>
              </c:numCache>
            </c:numRef>
          </c:xVal>
          <c:yVal>
            <c:numRef>
              <c:f>Calculations!$C$41:$C$141</c:f>
              <c:numCache>
                <c:ptCount val="101"/>
                <c:pt idx="0">
                  <c:v>11</c:v>
                </c:pt>
                <c:pt idx="1">
                  <c:v>10.89</c:v>
                </c:pt>
                <c:pt idx="2">
                  <c:v>10.78</c:v>
                </c:pt>
                <c:pt idx="3">
                  <c:v>10.67</c:v>
                </c:pt>
                <c:pt idx="4">
                  <c:v>10.56</c:v>
                </c:pt>
                <c:pt idx="5">
                  <c:v>10.45</c:v>
                </c:pt>
                <c:pt idx="6">
                  <c:v>10.34</c:v>
                </c:pt>
                <c:pt idx="7">
                  <c:v>10.23</c:v>
                </c:pt>
                <c:pt idx="8">
                  <c:v>10.12</c:v>
                </c:pt>
                <c:pt idx="9">
                  <c:v>10.01</c:v>
                </c:pt>
                <c:pt idx="10">
                  <c:v>9.9</c:v>
                </c:pt>
                <c:pt idx="11">
                  <c:v>9.79</c:v>
                </c:pt>
                <c:pt idx="12">
                  <c:v>9.68</c:v>
                </c:pt>
                <c:pt idx="13">
                  <c:v>9.57</c:v>
                </c:pt>
                <c:pt idx="14">
                  <c:v>9.459999999999999</c:v>
                </c:pt>
                <c:pt idx="15">
                  <c:v>9.35</c:v>
                </c:pt>
                <c:pt idx="16">
                  <c:v>9.239999999999998</c:v>
                </c:pt>
                <c:pt idx="17">
                  <c:v>9.129999999999999</c:v>
                </c:pt>
                <c:pt idx="18">
                  <c:v>9.02</c:v>
                </c:pt>
                <c:pt idx="19">
                  <c:v>8.91</c:v>
                </c:pt>
                <c:pt idx="20">
                  <c:v>8.799999999999999</c:v>
                </c:pt>
                <c:pt idx="21">
                  <c:v>8.69</c:v>
                </c:pt>
                <c:pt idx="22">
                  <c:v>8.58</c:v>
                </c:pt>
                <c:pt idx="23">
                  <c:v>8.469999999999999</c:v>
                </c:pt>
                <c:pt idx="24">
                  <c:v>8.36</c:v>
                </c:pt>
                <c:pt idx="25">
                  <c:v>8.25</c:v>
                </c:pt>
                <c:pt idx="26">
                  <c:v>8.14</c:v>
                </c:pt>
                <c:pt idx="27">
                  <c:v>8.030000000000001</c:v>
                </c:pt>
                <c:pt idx="28">
                  <c:v>7.92</c:v>
                </c:pt>
                <c:pt idx="29">
                  <c:v>7.8100000000000005</c:v>
                </c:pt>
                <c:pt idx="30">
                  <c:v>7.700000000000001</c:v>
                </c:pt>
                <c:pt idx="31">
                  <c:v>7.590000000000001</c:v>
                </c:pt>
                <c:pt idx="32">
                  <c:v>7.48</c:v>
                </c:pt>
                <c:pt idx="33">
                  <c:v>7.370000000000001</c:v>
                </c:pt>
                <c:pt idx="34">
                  <c:v>7.260000000000002</c:v>
                </c:pt>
                <c:pt idx="35">
                  <c:v>7.150000000000001</c:v>
                </c:pt>
                <c:pt idx="36">
                  <c:v>7.040000000000001</c:v>
                </c:pt>
                <c:pt idx="37">
                  <c:v>6.9300000000000015</c:v>
                </c:pt>
                <c:pt idx="38">
                  <c:v>6.820000000000001</c:v>
                </c:pt>
                <c:pt idx="39">
                  <c:v>6.710000000000001</c:v>
                </c:pt>
                <c:pt idx="40">
                  <c:v>6.6000000000000005</c:v>
                </c:pt>
                <c:pt idx="41">
                  <c:v>6.49</c:v>
                </c:pt>
                <c:pt idx="42">
                  <c:v>6.38</c:v>
                </c:pt>
                <c:pt idx="43">
                  <c:v>6.27</c:v>
                </c:pt>
                <c:pt idx="44">
                  <c:v>6.159999999999999</c:v>
                </c:pt>
                <c:pt idx="45">
                  <c:v>6.049999999999999</c:v>
                </c:pt>
                <c:pt idx="46">
                  <c:v>5.939999999999999</c:v>
                </c:pt>
                <c:pt idx="47">
                  <c:v>5.829999999999998</c:v>
                </c:pt>
                <c:pt idx="48">
                  <c:v>5.719999999999998</c:v>
                </c:pt>
                <c:pt idx="49">
                  <c:v>5.609999999999998</c:v>
                </c:pt>
                <c:pt idx="50">
                  <c:v>5.499999999999997</c:v>
                </c:pt>
                <c:pt idx="51">
                  <c:v>5.389999999999997</c:v>
                </c:pt>
                <c:pt idx="52">
                  <c:v>5.279999999999997</c:v>
                </c:pt>
                <c:pt idx="53">
                  <c:v>5.169999999999996</c:v>
                </c:pt>
                <c:pt idx="54">
                  <c:v>5.059999999999996</c:v>
                </c:pt>
                <c:pt idx="55">
                  <c:v>4.949999999999996</c:v>
                </c:pt>
                <c:pt idx="56">
                  <c:v>4.839999999999995</c:v>
                </c:pt>
                <c:pt idx="57">
                  <c:v>4.729999999999995</c:v>
                </c:pt>
                <c:pt idx="58">
                  <c:v>4.619999999999995</c:v>
                </c:pt>
                <c:pt idx="59">
                  <c:v>4.5099999999999945</c:v>
                </c:pt>
                <c:pt idx="60">
                  <c:v>4.399999999999994</c:v>
                </c:pt>
                <c:pt idx="61">
                  <c:v>4.289999999999994</c:v>
                </c:pt>
                <c:pt idx="62">
                  <c:v>4.1799999999999935</c:v>
                </c:pt>
                <c:pt idx="63">
                  <c:v>4.069999999999993</c:v>
                </c:pt>
                <c:pt idx="64">
                  <c:v>3.959999999999993</c:v>
                </c:pt>
                <c:pt idx="65">
                  <c:v>3.8499999999999925</c:v>
                </c:pt>
                <c:pt idx="66">
                  <c:v>3.739999999999992</c:v>
                </c:pt>
                <c:pt idx="67">
                  <c:v>3.629999999999992</c:v>
                </c:pt>
                <c:pt idx="68">
                  <c:v>3.5199999999999916</c:v>
                </c:pt>
                <c:pt idx="69">
                  <c:v>3.4099999999999913</c:v>
                </c:pt>
                <c:pt idx="70">
                  <c:v>3.299999999999991</c:v>
                </c:pt>
                <c:pt idx="71">
                  <c:v>3.1899999999999906</c:v>
                </c:pt>
                <c:pt idx="72">
                  <c:v>3.0799999999999903</c:v>
                </c:pt>
                <c:pt idx="73">
                  <c:v>2.96999999999999</c:v>
                </c:pt>
                <c:pt idx="74">
                  <c:v>2.8599999999999905</c:v>
                </c:pt>
                <c:pt idx="75">
                  <c:v>2.749999999999991</c:v>
                </c:pt>
                <c:pt idx="76">
                  <c:v>2.6399999999999917</c:v>
                </c:pt>
                <c:pt idx="77">
                  <c:v>2.5299999999999923</c:v>
                </c:pt>
                <c:pt idx="78">
                  <c:v>2.419999999999993</c:v>
                </c:pt>
                <c:pt idx="79">
                  <c:v>2.3099999999999934</c:v>
                </c:pt>
                <c:pt idx="80">
                  <c:v>2.199999999999994</c:v>
                </c:pt>
                <c:pt idx="81">
                  <c:v>2.0899999999999945</c:v>
                </c:pt>
                <c:pt idx="82">
                  <c:v>1.979999999999995</c:v>
                </c:pt>
                <c:pt idx="83">
                  <c:v>1.8699999999999957</c:v>
                </c:pt>
                <c:pt idx="84">
                  <c:v>1.7599999999999962</c:v>
                </c:pt>
                <c:pt idx="85">
                  <c:v>1.6499999999999968</c:v>
                </c:pt>
                <c:pt idx="86">
                  <c:v>1.5399999999999974</c:v>
                </c:pt>
                <c:pt idx="87">
                  <c:v>1.429999999999998</c:v>
                </c:pt>
                <c:pt idx="88">
                  <c:v>1.3199999999999985</c:v>
                </c:pt>
                <c:pt idx="89">
                  <c:v>1.209999999999999</c:v>
                </c:pt>
                <c:pt idx="90">
                  <c:v>1.0999999999999996</c:v>
                </c:pt>
                <c:pt idx="91">
                  <c:v>0.9900000000000002</c:v>
                </c:pt>
                <c:pt idx="92">
                  <c:v>0.8800000000000008</c:v>
                </c:pt>
                <c:pt idx="93">
                  <c:v>0.7700000000000014</c:v>
                </c:pt>
                <c:pt idx="94">
                  <c:v>0.6600000000000019</c:v>
                </c:pt>
                <c:pt idx="95">
                  <c:v>0.5500000000000025</c:v>
                </c:pt>
                <c:pt idx="96">
                  <c:v>0.44000000000000306</c:v>
                </c:pt>
                <c:pt idx="97">
                  <c:v>0.3300000000000036</c:v>
                </c:pt>
                <c:pt idx="98">
                  <c:v>0.2200000000000042</c:v>
                </c:pt>
                <c:pt idx="99">
                  <c:v>0.11000000000000476</c:v>
                </c:pt>
                <c:pt idx="100">
                  <c:v>0</c:v>
                </c:pt>
              </c:numCache>
            </c:numRef>
          </c:yVal>
          <c:smooth val="1"/>
        </c:ser>
        <c:ser>
          <c:idx val="3"/>
          <c:order val="6"/>
          <c:tx>
            <c:v>Iso-profit curve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Calculations!$K$42:$K$141</c:f>
              <c:numCache>
                <c:ptCount val="100"/>
                <c:pt idx="0">
                  <c:v>-129.150198704626</c:v>
                </c:pt>
                <c:pt idx="1">
                  <c:v>-59.219091221694256</c:v>
                </c:pt>
                <c:pt idx="2">
                  <c:v>-35.97271844710866</c:v>
                </c:pt>
                <c:pt idx="3">
                  <c:v>-24.397529349609616</c:v>
                </c:pt>
                <c:pt idx="4">
                  <c:v>-17.49081372294519</c:v>
                </c:pt>
                <c:pt idx="5">
                  <c:v>-12.918334831698065</c:v>
                </c:pt>
                <c:pt idx="6">
                  <c:v>-9.67970550354655</c:v>
                </c:pt>
                <c:pt idx="7">
                  <c:v>-7.2747321523297845</c:v>
                </c:pt>
                <c:pt idx="8">
                  <c:v>-5.4255294524028574</c:v>
                </c:pt>
                <c:pt idx="9">
                  <c:v>-3.965366208378816</c:v>
                </c:pt>
                <c:pt idx="10">
                  <c:v>-2.78814075046596</c:v>
                </c:pt>
                <c:pt idx="11">
                  <c:v>-1.8231186321364987</c:v>
                </c:pt>
                <c:pt idx="12">
                  <c:v>-1.0213298519481064</c:v>
                </c:pt>
                <c:pt idx="13">
                  <c:v>-0.34779583744198383</c:v>
                </c:pt>
                <c:pt idx="14">
                  <c:v>0.22313436451832125</c:v>
                </c:pt>
                <c:pt idx="15">
                  <c:v>0.7106989687851542</c:v>
                </c:pt>
                <c:pt idx="16">
                  <c:v>1.129609551422062</c:v>
                </c:pt>
                <c:pt idx="17">
                  <c:v>1.4913084493673727</c:v>
                </c:pt>
                <c:pt idx="18">
                  <c:v>1.8048290865197556</c:v>
                </c:pt>
                <c:pt idx="19">
                  <c:v>2.0773982019981494</c:v>
                </c:pt>
                <c:pt idx="20">
                  <c:v>2.314866013184555</c:v>
                </c:pt>
                <c:pt idx="21">
                  <c:v>2.522019061573334</c:v>
                </c:pt>
                <c:pt idx="22">
                  <c:v>2.702811446659827</c:v>
                </c:pt>
                <c:pt idx="23">
                  <c:v>2.86053825135682</c:v>
                </c:pt>
                <c:pt idx="24">
                  <c:v>2.9979673453110562</c:v>
                </c:pt>
                <c:pt idx="25">
                  <c:v>3.1174407720697737</c:v>
                </c:pt>
                <c:pt idx="26">
                  <c:v>3.220953605765808</c:v>
                </c:pt>
                <c:pt idx="27">
                  <c:v>3.310215909941589</c:v>
                </c:pt>
                <c:pt idx="28">
                  <c:v>3.3867018773061117</c:v>
                </c:pt>
                <c:pt idx="29">
                  <c:v>3.4516891415404993</c:v>
                </c:pt>
                <c:pt idx="30">
                  <c:v>3.5062904803670225</c:v>
                </c:pt>
                <c:pt idx="31">
                  <c:v>3.55147957429267</c:v>
                </c:pt>
                <c:pt idx="32">
                  <c:v>3.588112081944794</c:v>
                </c:pt>
                <c:pt idx="33">
                  <c:v>3.6169429962298807</c:v>
                </c:pt>
                <c:pt idx="34">
                  <c:v>3.63864102515082</c:v>
                </c:pt>
                <c:pt idx="35">
                  <c:v>3.653800575821291</c:v>
                </c:pt>
                <c:pt idx="36">
                  <c:v>3.662951795126466</c:v>
                </c:pt>
                <c:pt idx="37">
                  <c:v>3.6665690250162375</c:v>
                </c:pt>
                <c:pt idx="38">
                  <c:v>3.665077956984098</c:v>
                </c:pt>
                <c:pt idx="39">
                  <c:v>3.6588617133741903</c:v>
                </c:pt>
                <c:pt idx="40">
                  <c:v>3.648266038740986</c:v>
                </c:pt>
                <c:pt idx="41">
                  <c:v>3.633603749586148</c:v>
                </c:pt>
                <c:pt idx="42">
                  <c:v>3.615158563201885</c:v>
                </c:pt>
                <c:pt idx="43">
                  <c:v>3.5931884043992928</c:v>
                </c:pt>
                <c:pt idx="44">
                  <c:v>3.5679282713395937</c:v>
                </c:pt>
                <c:pt idx="45">
                  <c:v>3.5395927275612946</c:v>
                </c:pt>
                <c:pt idx="46">
                  <c:v>3.5083780758762213</c:v>
                </c:pt>
                <c:pt idx="47">
                  <c:v>3.474464260528547</c:v>
                </c:pt>
                <c:pt idx="48">
                  <c:v>3.4380165364363897</c:v>
                </c:pt>
                <c:pt idx="49">
                  <c:v>3.3991869381244193</c:v>
                </c:pt>
                <c:pt idx="50">
                  <c:v>3.3581155758408596</c:v>
                </c:pt>
                <c:pt idx="51">
                  <c:v>3.3149317821225335</c:v>
                </c:pt>
                <c:pt idx="52">
                  <c:v>3.269755128560087</c:v>
                </c:pt>
                <c:pt idx="53">
                  <c:v>3.222696329589306</c:v>
                </c:pt>
                <c:pt idx="54">
                  <c:v>3.1738580476870077</c:v>
                </c:pt>
                <c:pt idx="55">
                  <c:v>3.1233356122959526</c:v>
                </c:pt>
                <c:pt idx="56">
                  <c:v>3.071217663073443</c:v>
                </c:pt>
                <c:pt idx="57">
                  <c:v>3.0175867265969685</c:v>
                </c:pt>
                <c:pt idx="58">
                  <c:v>2.9625197344218153</c:v>
                </c:pt>
                <c:pt idx="59">
                  <c:v>2.9060884893329173</c:v>
                </c:pt>
                <c:pt idx="60">
                  <c:v>2.8483600857358686</c:v>
                </c:pt>
                <c:pt idx="61">
                  <c:v>2.789397289364935</c:v>
                </c:pt>
                <c:pt idx="62">
                  <c:v>2.7292588808283953</c:v>
                </c:pt>
                <c:pt idx="63">
                  <c:v>2.667999966946514</c:v>
                </c:pt>
                <c:pt idx="64">
                  <c:v>2.605672263350613</c:v>
                </c:pt>
                <c:pt idx="65">
                  <c:v>2.542324351391331</c:v>
                </c:pt>
                <c:pt idx="66">
                  <c:v>2.4780019120401615</c:v>
                </c:pt>
                <c:pt idx="67">
                  <c:v>2.41274793915263</c:v>
                </c:pt>
                <c:pt idx="68">
                  <c:v>2.3466029341868384</c:v>
                </c:pt>
                <c:pt idx="69">
                  <c:v>2.279605084231855</c:v>
                </c:pt>
                <c:pt idx="70">
                  <c:v>2.211790424991449</c:v>
                </c:pt>
                <c:pt idx="71">
                  <c:v>2.1431929901858457</c:v>
                </c:pt>
                <c:pt idx="72">
                  <c:v>2.0738449486738895</c:v>
                </c:pt>
                <c:pt idx="73">
                  <c:v>2.0037767304571887</c:v>
                </c:pt>
                <c:pt idx="74">
                  <c:v>1.9330171426039335</c:v>
                </c:pt>
                <c:pt idx="75">
                  <c:v>1.86159347602083</c:v>
                </c:pt>
                <c:pt idx="76">
                  <c:v>1.7895316039051448</c:v>
                </c:pt>
                <c:pt idx="77">
                  <c:v>1.7168560726235156</c:v>
                </c:pt>
                <c:pt idx="78">
                  <c:v>1.6435901856885733</c:v>
                </c:pt>
                <c:pt idx="79">
                  <c:v>1.5697560814373173</c:v>
                </c:pt>
                <c:pt idx="80">
                  <c:v>1.4953748049555367</c:v>
                </c:pt>
                <c:pt idx="81">
                  <c:v>1.4204663747394703</c:v>
                </c:pt>
                <c:pt idx="82">
                  <c:v>1.3450498445385504</c:v>
                </c:pt>
                <c:pt idx="83">
                  <c:v>1.2691433607808078</c:v>
                </c:pt>
                <c:pt idx="84">
                  <c:v>1.192764215944718</c:v>
                </c:pt>
                <c:pt idx="85">
                  <c:v>1.115928898207433</c:v>
                </c:pt>
                <c:pt idx="86">
                  <c:v>1.0386531376689934</c:v>
                </c:pt>
                <c:pt idx="87">
                  <c:v>0.9609519494248937</c:v>
                </c:pt>
                <c:pt idx="88">
                  <c:v>0.8828396737348747</c:v>
                </c:pt>
                <c:pt idx="89">
                  <c:v>0.804330013513801</c:v>
                </c:pt>
                <c:pt idx="90">
                  <c:v>0.7254360693506079</c:v>
                </c:pt>
                <c:pt idx="91">
                  <c:v>0.6461703722434085</c:v>
                </c:pt>
                <c:pt idx="92">
                  <c:v>0.5665449142226542</c:v>
                </c:pt>
                <c:pt idx="93">
                  <c:v>0.4865711770196288</c:v>
                </c:pt>
                <c:pt idx="94">
                  <c:v>0.4062601589242987</c:v>
                </c:pt>
                <c:pt idx="95">
                  <c:v>0.32562239996454867</c:v>
                </c:pt>
                <c:pt idx="96">
                  <c:v>0.24466800552793777</c:v>
                </c:pt>
                <c:pt idx="97">
                  <c:v>0.16340666853722707</c:v>
                </c:pt>
                <c:pt idx="98">
                  <c:v>0.08184769028193517</c:v>
                </c:pt>
                <c:pt idx="99">
                  <c:v>0</c:v>
                </c:pt>
              </c:numCache>
            </c:numRef>
          </c:xVal>
          <c:yVal>
            <c:numRef>
              <c:f>Calculations!$L$42:$L$141</c:f>
              <c:numCache>
                <c:ptCount val="100"/>
                <c:pt idx="0">
                  <c:v>0.09599457958749615</c:v>
                </c:pt>
                <c:pt idx="1">
                  <c:v>0.1919891591749923</c:v>
                </c:pt>
                <c:pt idx="2">
                  <c:v>0.28798373876248845</c:v>
                </c:pt>
                <c:pt idx="3">
                  <c:v>0.3839783183499846</c:v>
                </c:pt>
                <c:pt idx="4">
                  <c:v>0.4799728979374807</c:v>
                </c:pt>
                <c:pt idx="5">
                  <c:v>0.5759674775249769</c:v>
                </c:pt>
                <c:pt idx="6">
                  <c:v>0.671962057112473</c:v>
                </c:pt>
                <c:pt idx="7">
                  <c:v>0.7679566366999692</c:v>
                </c:pt>
                <c:pt idx="8">
                  <c:v>0.8639512162874653</c:v>
                </c:pt>
                <c:pt idx="9">
                  <c:v>0.9599457958749614</c:v>
                </c:pt>
                <c:pt idx="10">
                  <c:v>1.0559403754624577</c:v>
                </c:pt>
                <c:pt idx="11">
                  <c:v>1.1519349550499538</c:v>
                </c:pt>
                <c:pt idx="12">
                  <c:v>1.24792953463745</c:v>
                </c:pt>
                <c:pt idx="13">
                  <c:v>1.343924114224946</c:v>
                </c:pt>
                <c:pt idx="14">
                  <c:v>1.4399186938124422</c:v>
                </c:pt>
                <c:pt idx="15">
                  <c:v>1.5359132733999383</c:v>
                </c:pt>
                <c:pt idx="16">
                  <c:v>1.6319078529874345</c:v>
                </c:pt>
                <c:pt idx="17">
                  <c:v>1.7279024325749306</c:v>
                </c:pt>
                <c:pt idx="18">
                  <c:v>1.8238970121624267</c:v>
                </c:pt>
                <c:pt idx="19">
                  <c:v>1.9198915917499229</c:v>
                </c:pt>
                <c:pt idx="20">
                  <c:v>2.015886171337419</c:v>
                </c:pt>
                <c:pt idx="21">
                  <c:v>2.1118807509249153</c:v>
                </c:pt>
                <c:pt idx="22">
                  <c:v>2.2078753305124117</c:v>
                </c:pt>
                <c:pt idx="23">
                  <c:v>2.303869910099908</c:v>
                </c:pt>
                <c:pt idx="24">
                  <c:v>2.3998644896874044</c:v>
                </c:pt>
                <c:pt idx="25">
                  <c:v>2.4958590692749008</c:v>
                </c:pt>
                <c:pt idx="26">
                  <c:v>2.591853648862397</c:v>
                </c:pt>
                <c:pt idx="27">
                  <c:v>2.6878482284498935</c:v>
                </c:pt>
                <c:pt idx="28">
                  <c:v>2.78384280803739</c:v>
                </c:pt>
                <c:pt idx="29">
                  <c:v>2.879837387624886</c:v>
                </c:pt>
                <c:pt idx="30">
                  <c:v>2.9758319672123825</c:v>
                </c:pt>
                <c:pt idx="31">
                  <c:v>3.071826546799879</c:v>
                </c:pt>
                <c:pt idx="32">
                  <c:v>3.1678211263873752</c:v>
                </c:pt>
                <c:pt idx="33">
                  <c:v>3.2638157059748716</c:v>
                </c:pt>
                <c:pt idx="34">
                  <c:v>3.359810285562368</c:v>
                </c:pt>
                <c:pt idx="35">
                  <c:v>3.4558048651498643</c:v>
                </c:pt>
                <c:pt idx="36">
                  <c:v>3.5517994447373606</c:v>
                </c:pt>
                <c:pt idx="37">
                  <c:v>3.647794024324857</c:v>
                </c:pt>
                <c:pt idx="38">
                  <c:v>3.7437886039123534</c:v>
                </c:pt>
                <c:pt idx="39">
                  <c:v>3.8397831834998497</c:v>
                </c:pt>
                <c:pt idx="40">
                  <c:v>3.935777763087346</c:v>
                </c:pt>
                <c:pt idx="41">
                  <c:v>4.031772342674842</c:v>
                </c:pt>
                <c:pt idx="42">
                  <c:v>4.127766922262339</c:v>
                </c:pt>
                <c:pt idx="43">
                  <c:v>4.223761501849835</c:v>
                </c:pt>
                <c:pt idx="44">
                  <c:v>4.3197560814373315</c:v>
                </c:pt>
                <c:pt idx="45">
                  <c:v>4.415750661024828</c:v>
                </c:pt>
                <c:pt idx="46">
                  <c:v>4.511745240612324</c:v>
                </c:pt>
                <c:pt idx="47">
                  <c:v>4.6077398201998205</c:v>
                </c:pt>
                <c:pt idx="48">
                  <c:v>4.703734399787317</c:v>
                </c:pt>
                <c:pt idx="49">
                  <c:v>4.799728979374813</c:v>
                </c:pt>
                <c:pt idx="50">
                  <c:v>4.89572355896231</c:v>
                </c:pt>
                <c:pt idx="51">
                  <c:v>4.991718138549806</c:v>
                </c:pt>
                <c:pt idx="52">
                  <c:v>5.087712718137302</c:v>
                </c:pt>
                <c:pt idx="53">
                  <c:v>5.183707297724799</c:v>
                </c:pt>
                <c:pt idx="54">
                  <c:v>5.279701877312295</c:v>
                </c:pt>
                <c:pt idx="55">
                  <c:v>5.375696456899791</c:v>
                </c:pt>
                <c:pt idx="56">
                  <c:v>5.471691036487288</c:v>
                </c:pt>
                <c:pt idx="57">
                  <c:v>5.567685616074784</c:v>
                </c:pt>
                <c:pt idx="58">
                  <c:v>5.66368019566228</c:v>
                </c:pt>
                <c:pt idx="59">
                  <c:v>5.759674775249777</c:v>
                </c:pt>
                <c:pt idx="60">
                  <c:v>5.855669354837273</c:v>
                </c:pt>
                <c:pt idx="61">
                  <c:v>5.9516639344247695</c:v>
                </c:pt>
                <c:pt idx="62">
                  <c:v>6.047658514012266</c:v>
                </c:pt>
                <c:pt idx="63">
                  <c:v>6.143653093599762</c:v>
                </c:pt>
                <c:pt idx="64">
                  <c:v>6.2396476731872585</c:v>
                </c:pt>
                <c:pt idx="65">
                  <c:v>6.335642252774755</c:v>
                </c:pt>
                <c:pt idx="66">
                  <c:v>6.431636832362251</c:v>
                </c:pt>
                <c:pt idx="67">
                  <c:v>6.527631411949748</c:v>
                </c:pt>
                <c:pt idx="68">
                  <c:v>6.623625991537244</c:v>
                </c:pt>
                <c:pt idx="69">
                  <c:v>6.71962057112474</c:v>
                </c:pt>
                <c:pt idx="70">
                  <c:v>6.815615150712237</c:v>
                </c:pt>
                <c:pt idx="71">
                  <c:v>6.911609730299733</c:v>
                </c:pt>
                <c:pt idx="72">
                  <c:v>7.007604309887229</c:v>
                </c:pt>
                <c:pt idx="73">
                  <c:v>7.103598889474726</c:v>
                </c:pt>
                <c:pt idx="74">
                  <c:v>7.199593469062222</c:v>
                </c:pt>
                <c:pt idx="75">
                  <c:v>7.295588048649718</c:v>
                </c:pt>
                <c:pt idx="76">
                  <c:v>7.391582628237215</c:v>
                </c:pt>
                <c:pt idx="77">
                  <c:v>7.487577207824711</c:v>
                </c:pt>
                <c:pt idx="78">
                  <c:v>7.5835717874122075</c:v>
                </c:pt>
                <c:pt idx="79">
                  <c:v>7.679566366999704</c:v>
                </c:pt>
                <c:pt idx="80">
                  <c:v>7.7755609465872</c:v>
                </c:pt>
                <c:pt idx="81">
                  <c:v>7.871555526174697</c:v>
                </c:pt>
                <c:pt idx="82">
                  <c:v>7.967550105762193</c:v>
                </c:pt>
                <c:pt idx="83">
                  <c:v>8.063544685349688</c:v>
                </c:pt>
                <c:pt idx="84">
                  <c:v>8.159539264937184</c:v>
                </c:pt>
                <c:pt idx="85">
                  <c:v>8.25553384452468</c:v>
                </c:pt>
                <c:pt idx="86">
                  <c:v>8.351528424112175</c:v>
                </c:pt>
                <c:pt idx="87">
                  <c:v>8.44752300369967</c:v>
                </c:pt>
                <c:pt idx="88">
                  <c:v>8.543517583287166</c:v>
                </c:pt>
                <c:pt idx="89">
                  <c:v>8.639512162874661</c:v>
                </c:pt>
                <c:pt idx="90">
                  <c:v>8.735506742462157</c:v>
                </c:pt>
                <c:pt idx="91">
                  <c:v>8.831501322049652</c:v>
                </c:pt>
                <c:pt idx="92">
                  <c:v>8.927495901637148</c:v>
                </c:pt>
                <c:pt idx="93">
                  <c:v>9.023490481224643</c:v>
                </c:pt>
                <c:pt idx="94">
                  <c:v>9.119485060812138</c:v>
                </c:pt>
                <c:pt idx="95">
                  <c:v>9.215479640399634</c:v>
                </c:pt>
                <c:pt idx="96">
                  <c:v>9.31147421998713</c:v>
                </c:pt>
                <c:pt idx="97">
                  <c:v>9.407468799574625</c:v>
                </c:pt>
                <c:pt idx="98">
                  <c:v>9.50346337916212</c:v>
                </c:pt>
                <c:pt idx="99">
                  <c:v>9.599457958749616</c:v>
                </c:pt>
              </c:numCache>
            </c:numRef>
          </c:yVal>
          <c:smooth val="1"/>
        </c:ser>
        <c:ser>
          <c:idx val="2"/>
          <c:order val="7"/>
          <c:tx>
            <c:v>Reaction curve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Calculations!$E$41:$E$141</c:f>
              <c:numCache>
                <c:ptCount val="101"/>
                <c:pt idx="0">
                  <c:v>0</c:v>
                </c:pt>
                <c:pt idx="1">
                  <c:v>0.11</c:v>
                </c:pt>
                <c:pt idx="2">
                  <c:v>0.22</c:v>
                </c:pt>
                <c:pt idx="3">
                  <c:v>0.33</c:v>
                </c:pt>
                <c:pt idx="4">
                  <c:v>0.44</c:v>
                </c:pt>
                <c:pt idx="5">
                  <c:v>0.55</c:v>
                </c:pt>
                <c:pt idx="6">
                  <c:v>0.66</c:v>
                </c:pt>
                <c:pt idx="7">
                  <c:v>0.77</c:v>
                </c:pt>
                <c:pt idx="8">
                  <c:v>0.88</c:v>
                </c:pt>
                <c:pt idx="9">
                  <c:v>0.99</c:v>
                </c:pt>
                <c:pt idx="10">
                  <c:v>1.1</c:v>
                </c:pt>
                <c:pt idx="11">
                  <c:v>1.2100000000000002</c:v>
                </c:pt>
                <c:pt idx="12">
                  <c:v>1.3200000000000003</c:v>
                </c:pt>
                <c:pt idx="13">
                  <c:v>1.4300000000000004</c:v>
                </c:pt>
                <c:pt idx="14">
                  <c:v>1.5400000000000005</c:v>
                </c:pt>
                <c:pt idx="15">
                  <c:v>1.6500000000000006</c:v>
                </c:pt>
                <c:pt idx="16">
                  <c:v>1.7600000000000007</c:v>
                </c:pt>
                <c:pt idx="17">
                  <c:v>1.8700000000000008</c:v>
                </c:pt>
                <c:pt idx="18">
                  <c:v>1.9800000000000009</c:v>
                </c:pt>
                <c:pt idx="19">
                  <c:v>2.0900000000000007</c:v>
                </c:pt>
                <c:pt idx="20">
                  <c:v>2.2000000000000006</c:v>
                </c:pt>
                <c:pt idx="21">
                  <c:v>2.3100000000000005</c:v>
                </c:pt>
                <c:pt idx="22">
                  <c:v>2.4200000000000004</c:v>
                </c:pt>
                <c:pt idx="23">
                  <c:v>2.5300000000000002</c:v>
                </c:pt>
                <c:pt idx="24">
                  <c:v>2.64</c:v>
                </c:pt>
                <c:pt idx="25">
                  <c:v>2.75</c:v>
                </c:pt>
                <c:pt idx="26">
                  <c:v>2.86</c:v>
                </c:pt>
                <c:pt idx="27">
                  <c:v>2.9699999999999998</c:v>
                </c:pt>
                <c:pt idx="28">
                  <c:v>3.0799999999999996</c:v>
                </c:pt>
                <c:pt idx="29">
                  <c:v>3.1899999999999995</c:v>
                </c:pt>
                <c:pt idx="30">
                  <c:v>3.2999999999999994</c:v>
                </c:pt>
                <c:pt idx="31">
                  <c:v>3.4099999999999993</c:v>
                </c:pt>
                <c:pt idx="32">
                  <c:v>3.519999999999999</c:v>
                </c:pt>
                <c:pt idx="33">
                  <c:v>3.629999999999999</c:v>
                </c:pt>
                <c:pt idx="34">
                  <c:v>3.739999999999999</c:v>
                </c:pt>
                <c:pt idx="35">
                  <c:v>3.8499999999999988</c:v>
                </c:pt>
                <c:pt idx="36">
                  <c:v>3.9599999999999986</c:v>
                </c:pt>
                <c:pt idx="37">
                  <c:v>4.0699999999999985</c:v>
                </c:pt>
                <c:pt idx="38">
                  <c:v>4.179999999999999</c:v>
                </c:pt>
                <c:pt idx="39">
                  <c:v>4.289999999999999</c:v>
                </c:pt>
                <c:pt idx="40">
                  <c:v>4.3999999999999995</c:v>
                </c:pt>
                <c:pt idx="41">
                  <c:v>4.51</c:v>
                </c:pt>
                <c:pt idx="42">
                  <c:v>4.62</c:v>
                </c:pt>
                <c:pt idx="43">
                  <c:v>4.73</c:v>
                </c:pt>
                <c:pt idx="44">
                  <c:v>4.840000000000001</c:v>
                </c:pt>
                <c:pt idx="45">
                  <c:v>4.950000000000001</c:v>
                </c:pt>
                <c:pt idx="46">
                  <c:v>5.060000000000001</c:v>
                </c:pt>
                <c:pt idx="47">
                  <c:v>5.170000000000002</c:v>
                </c:pt>
                <c:pt idx="48">
                  <c:v>5.280000000000002</c:v>
                </c:pt>
                <c:pt idx="49">
                  <c:v>5.390000000000002</c:v>
                </c:pt>
                <c:pt idx="50">
                  <c:v>5.500000000000003</c:v>
                </c:pt>
                <c:pt idx="51">
                  <c:v>5.610000000000003</c:v>
                </c:pt>
                <c:pt idx="52">
                  <c:v>5.720000000000003</c:v>
                </c:pt>
                <c:pt idx="53">
                  <c:v>5.830000000000004</c:v>
                </c:pt>
                <c:pt idx="54">
                  <c:v>5.940000000000004</c:v>
                </c:pt>
                <c:pt idx="55">
                  <c:v>6.050000000000004</c:v>
                </c:pt>
                <c:pt idx="56">
                  <c:v>6.160000000000005</c:v>
                </c:pt>
                <c:pt idx="57">
                  <c:v>6.270000000000005</c:v>
                </c:pt>
                <c:pt idx="58">
                  <c:v>6.380000000000005</c:v>
                </c:pt>
                <c:pt idx="59">
                  <c:v>6.4900000000000055</c:v>
                </c:pt>
                <c:pt idx="60">
                  <c:v>6.600000000000006</c:v>
                </c:pt>
                <c:pt idx="61">
                  <c:v>6.710000000000006</c:v>
                </c:pt>
                <c:pt idx="62">
                  <c:v>6.8200000000000065</c:v>
                </c:pt>
                <c:pt idx="63">
                  <c:v>6.930000000000007</c:v>
                </c:pt>
                <c:pt idx="64">
                  <c:v>7.040000000000007</c:v>
                </c:pt>
                <c:pt idx="65">
                  <c:v>7.1500000000000075</c:v>
                </c:pt>
                <c:pt idx="66">
                  <c:v>7.260000000000008</c:v>
                </c:pt>
                <c:pt idx="67">
                  <c:v>7.370000000000008</c:v>
                </c:pt>
                <c:pt idx="68">
                  <c:v>7.480000000000008</c:v>
                </c:pt>
                <c:pt idx="69">
                  <c:v>7.590000000000009</c:v>
                </c:pt>
                <c:pt idx="70">
                  <c:v>7.700000000000009</c:v>
                </c:pt>
                <c:pt idx="71">
                  <c:v>7.810000000000009</c:v>
                </c:pt>
                <c:pt idx="72">
                  <c:v>7.92000000000001</c:v>
                </c:pt>
                <c:pt idx="73">
                  <c:v>8.03000000000001</c:v>
                </c:pt>
                <c:pt idx="74">
                  <c:v>8.14000000000001</c:v>
                </c:pt>
                <c:pt idx="75">
                  <c:v>8.250000000000009</c:v>
                </c:pt>
                <c:pt idx="76">
                  <c:v>8.360000000000008</c:v>
                </c:pt>
                <c:pt idx="77">
                  <c:v>8.470000000000008</c:v>
                </c:pt>
                <c:pt idx="78">
                  <c:v>8.580000000000007</c:v>
                </c:pt>
                <c:pt idx="79">
                  <c:v>8.690000000000007</c:v>
                </c:pt>
                <c:pt idx="80">
                  <c:v>8.800000000000006</c:v>
                </c:pt>
                <c:pt idx="81">
                  <c:v>8.910000000000005</c:v>
                </c:pt>
                <c:pt idx="82">
                  <c:v>9.020000000000005</c:v>
                </c:pt>
                <c:pt idx="83">
                  <c:v>9.130000000000004</c:v>
                </c:pt>
                <c:pt idx="84">
                  <c:v>9.240000000000004</c:v>
                </c:pt>
                <c:pt idx="85">
                  <c:v>9.350000000000003</c:v>
                </c:pt>
                <c:pt idx="86">
                  <c:v>9.460000000000003</c:v>
                </c:pt>
                <c:pt idx="87">
                  <c:v>9.570000000000002</c:v>
                </c:pt>
                <c:pt idx="88">
                  <c:v>9.680000000000001</c:v>
                </c:pt>
                <c:pt idx="89">
                  <c:v>9.790000000000001</c:v>
                </c:pt>
                <c:pt idx="90">
                  <c:v>9.9</c:v>
                </c:pt>
                <c:pt idx="91">
                  <c:v>10.01</c:v>
                </c:pt>
                <c:pt idx="92">
                  <c:v>10.12</c:v>
                </c:pt>
                <c:pt idx="93">
                  <c:v>10.229999999999999</c:v>
                </c:pt>
                <c:pt idx="94">
                  <c:v>10.339999999999998</c:v>
                </c:pt>
                <c:pt idx="95">
                  <c:v>10.449999999999998</c:v>
                </c:pt>
                <c:pt idx="96">
                  <c:v>10.559999999999997</c:v>
                </c:pt>
                <c:pt idx="97">
                  <c:v>10.669999999999996</c:v>
                </c:pt>
                <c:pt idx="98">
                  <c:v>10.779999999999996</c:v>
                </c:pt>
                <c:pt idx="99">
                  <c:v>10.889999999999995</c:v>
                </c:pt>
                <c:pt idx="100">
                  <c:v>10.999999999999995</c:v>
                </c:pt>
              </c:numCache>
            </c:numRef>
          </c:xVal>
          <c:yVal>
            <c:numRef>
              <c:f>Calculations!$F$41:$F$141</c:f>
              <c:numCache>
                <c:ptCount val="101"/>
                <c:pt idx="0">
                  <c:v>5.5</c:v>
                </c:pt>
                <c:pt idx="1">
                  <c:v>5.445</c:v>
                </c:pt>
                <c:pt idx="2">
                  <c:v>5.39</c:v>
                </c:pt>
                <c:pt idx="3">
                  <c:v>5.335</c:v>
                </c:pt>
                <c:pt idx="4">
                  <c:v>5.28</c:v>
                </c:pt>
                <c:pt idx="5">
                  <c:v>5.225</c:v>
                </c:pt>
                <c:pt idx="6">
                  <c:v>5.17</c:v>
                </c:pt>
                <c:pt idx="7">
                  <c:v>5.115</c:v>
                </c:pt>
                <c:pt idx="8">
                  <c:v>5.06</c:v>
                </c:pt>
                <c:pt idx="9">
                  <c:v>5.005</c:v>
                </c:pt>
                <c:pt idx="10">
                  <c:v>4.95</c:v>
                </c:pt>
                <c:pt idx="11">
                  <c:v>4.895</c:v>
                </c:pt>
                <c:pt idx="12">
                  <c:v>4.84</c:v>
                </c:pt>
                <c:pt idx="13">
                  <c:v>4.785</c:v>
                </c:pt>
                <c:pt idx="14">
                  <c:v>4.7299999999999995</c:v>
                </c:pt>
                <c:pt idx="15">
                  <c:v>4.675</c:v>
                </c:pt>
                <c:pt idx="16">
                  <c:v>4.619999999999999</c:v>
                </c:pt>
                <c:pt idx="17">
                  <c:v>4.5649999999999995</c:v>
                </c:pt>
                <c:pt idx="18">
                  <c:v>4.51</c:v>
                </c:pt>
                <c:pt idx="19">
                  <c:v>4.455</c:v>
                </c:pt>
                <c:pt idx="20">
                  <c:v>4.3999999999999995</c:v>
                </c:pt>
                <c:pt idx="21">
                  <c:v>4.345</c:v>
                </c:pt>
                <c:pt idx="22">
                  <c:v>4.29</c:v>
                </c:pt>
                <c:pt idx="23">
                  <c:v>4.234999999999999</c:v>
                </c:pt>
                <c:pt idx="24">
                  <c:v>4.18</c:v>
                </c:pt>
                <c:pt idx="25">
                  <c:v>4.125</c:v>
                </c:pt>
                <c:pt idx="26">
                  <c:v>4.07</c:v>
                </c:pt>
                <c:pt idx="27">
                  <c:v>4.015000000000001</c:v>
                </c:pt>
                <c:pt idx="28">
                  <c:v>3.96</c:v>
                </c:pt>
                <c:pt idx="29">
                  <c:v>3.9050000000000002</c:v>
                </c:pt>
                <c:pt idx="30">
                  <c:v>3.8500000000000005</c:v>
                </c:pt>
                <c:pt idx="31">
                  <c:v>3.7950000000000004</c:v>
                </c:pt>
                <c:pt idx="32">
                  <c:v>3.74</c:v>
                </c:pt>
                <c:pt idx="33">
                  <c:v>3.6850000000000005</c:v>
                </c:pt>
                <c:pt idx="34">
                  <c:v>3.630000000000001</c:v>
                </c:pt>
                <c:pt idx="35">
                  <c:v>3.5750000000000006</c:v>
                </c:pt>
                <c:pt idx="36">
                  <c:v>3.5200000000000005</c:v>
                </c:pt>
                <c:pt idx="37">
                  <c:v>3.4650000000000007</c:v>
                </c:pt>
                <c:pt idx="38">
                  <c:v>3.4100000000000006</c:v>
                </c:pt>
                <c:pt idx="39">
                  <c:v>3.3550000000000004</c:v>
                </c:pt>
                <c:pt idx="40">
                  <c:v>3.3000000000000003</c:v>
                </c:pt>
                <c:pt idx="41">
                  <c:v>3.245</c:v>
                </c:pt>
                <c:pt idx="42">
                  <c:v>3.19</c:v>
                </c:pt>
                <c:pt idx="43">
                  <c:v>3.135</c:v>
                </c:pt>
                <c:pt idx="44">
                  <c:v>3.0799999999999996</c:v>
                </c:pt>
                <c:pt idx="45">
                  <c:v>3.0249999999999995</c:v>
                </c:pt>
                <c:pt idx="46">
                  <c:v>2.9699999999999993</c:v>
                </c:pt>
                <c:pt idx="47">
                  <c:v>2.914999999999999</c:v>
                </c:pt>
                <c:pt idx="48">
                  <c:v>2.859999999999999</c:v>
                </c:pt>
                <c:pt idx="49">
                  <c:v>2.804999999999999</c:v>
                </c:pt>
                <c:pt idx="50">
                  <c:v>2.7499999999999987</c:v>
                </c:pt>
                <c:pt idx="51">
                  <c:v>2.6949999999999985</c:v>
                </c:pt>
                <c:pt idx="52">
                  <c:v>2.6399999999999983</c:v>
                </c:pt>
                <c:pt idx="53">
                  <c:v>2.584999999999998</c:v>
                </c:pt>
                <c:pt idx="54">
                  <c:v>2.529999999999998</c:v>
                </c:pt>
                <c:pt idx="55">
                  <c:v>2.474999999999998</c:v>
                </c:pt>
                <c:pt idx="56">
                  <c:v>2.4199999999999977</c:v>
                </c:pt>
                <c:pt idx="57">
                  <c:v>2.3649999999999975</c:v>
                </c:pt>
                <c:pt idx="58">
                  <c:v>2.3099999999999974</c:v>
                </c:pt>
                <c:pt idx="59">
                  <c:v>2.2549999999999972</c:v>
                </c:pt>
                <c:pt idx="60">
                  <c:v>2.199999999999997</c:v>
                </c:pt>
                <c:pt idx="61">
                  <c:v>2.144999999999997</c:v>
                </c:pt>
                <c:pt idx="62">
                  <c:v>2.0899999999999967</c:v>
                </c:pt>
                <c:pt idx="63">
                  <c:v>2.0349999999999966</c:v>
                </c:pt>
                <c:pt idx="64">
                  <c:v>1.9799999999999964</c:v>
                </c:pt>
                <c:pt idx="65">
                  <c:v>1.9249999999999963</c:v>
                </c:pt>
                <c:pt idx="66">
                  <c:v>1.869999999999996</c:v>
                </c:pt>
                <c:pt idx="67">
                  <c:v>1.814999999999996</c:v>
                </c:pt>
                <c:pt idx="68">
                  <c:v>1.7599999999999958</c:v>
                </c:pt>
                <c:pt idx="69">
                  <c:v>1.7049999999999956</c:v>
                </c:pt>
                <c:pt idx="70">
                  <c:v>1.6499999999999955</c:v>
                </c:pt>
                <c:pt idx="71">
                  <c:v>1.5949999999999953</c:v>
                </c:pt>
                <c:pt idx="72">
                  <c:v>1.5399999999999952</c:v>
                </c:pt>
                <c:pt idx="73">
                  <c:v>1.484999999999995</c:v>
                </c:pt>
                <c:pt idx="74">
                  <c:v>1.4299999999999953</c:v>
                </c:pt>
                <c:pt idx="75">
                  <c:v>1.3749999999999956</c:v>
                </c:pt>
                <c:pt idx="76">
                  <c:v>1.3199999999999958</c:v>
                </c:pt>
                <c:pt idx="77">
                  <c:v>1.2649999999999961</c:v>
                </c:pt>
                <c:pt idx="78">
                  <c:v>1.2099999999999964</c:v>
                </c:pt>
                <c:pt idx="79">
                  <c:v>1.1549999999999967</c:v>
                </c:pt>
                <c:pt idx="80">
                  <c:v>1.099999999999997</c:v>
                </c:pt>
                <c:pt idx="81">
                  <c:v>1.0449999999999973</c:v>
                </c:pt>
                <c:pt idx="82">
                  <c:v>0.9899999999999975</c:v>
                </c:pt>
                <c:pt idx="83">
                  <c:v>0.9349999999999978</c:v>
                </c:pt>
                <c:pt idx="84">
                  <c:v>0.8799999999999981</c:v>
                </c:pt>
                <c:pt idx="85">
                  <c:v>0.8249999999999984</c:v>
                </c:pt>
                <c:pt idx="86">
                  <c:v>0.7699999999999987</c:v>
                </c:pt>
                <c:pt idx="87">
                  <c:v>0.714999999999999</c:v>
                </c:pt>
                <c:pt idx="88">
                  <c:v>0.6599999999999993</c:v>
                </c:pt>
                <c:pt idx="89">
                  <c:v>0.6049999999999995</c:v>
                </c:pt>
                <c:pt idx="90">
                  <c:v>0.5499999999999998</c:v>
                </c:pt>
                <c:pt idx="91">
                  <c:v>0.4950000000000001</c:v>
                </c:pt>
                <c:pt idx="92">
                  <c:v>0.4400000000000004</c:v>
                </c:pt>
                <c:pt idx="93">
                  <c:v>0.3850000000000007</c:v>
                </c:pt>
                <c:pt idx="94">
                  <c:v>0.33000000000000096</c:v>
                </c:pt>
                <c:pt idx="95">
                  <c:v>0.27500000000000124</c:v>
                </c:pt>
                <c:pt idx="96">
                  <c:v>0.22000000000000153</c:v>
                </c:pt>
                <c:pt idx="97">
                  <c:v>0.1650000000000018</c:v>
                </c:pt>
                <c:pt idx="98">
                  <c:v>0.1100000000000021</c:v>
                </c:pt>
                <c:pt idx="99">
                  <c:v>0.05500000000000238</c:v>
                </c:pt>
                <c:pt idx="100">
                  <c:v>0</c:v>
                </c:pt>
              </c:numCache>
            </c:numRef>
          </c:yVal>
          <c:smooth val="1"/>
        </c:ser>
        <c:axId val="46444992"/>
        <c:axId val="15351745"/>
      </c:scatterChart>
      <c:valAx>
        <c:axId val="4644499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Output 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51745"/>
        <c:crosses val="autoZero"/>
        <c:crossBetween val="midCat"/>
        <c:dispUnits/>
        <c:majorUnit val="2"/>
      </c:valAx>
      <c:valAx>
        <c:axId val="153517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Output B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4992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435"/>
          <c:y val="0.8885"/>
          <c:w val="0.5065"/>
          <c:h val="0.09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142875</xdr:rowOff>
    </xdr:from>
    <xdr:to>
      <xdr:col>13</xdr:col>
      <xdr:colOff>476250</xdr:colOff>
      <xdr:row>19</xdr:row>
      <xdr:rowOff>104775</xdr:rowOff>
    </xdr:to>
    <xdr:graphicFrame>
      <xdr:nvGraphicFramePr>
        <xdr:cNvPr id="1" name="Chart 2"/>
        <xdr:cNvGraphicFramePr/>
      </xdr:nvGraphicFramePr>
      <xdr:xfrm>
        <a:off x="4676775" y="647700"/>
        <a:ext cx="4505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5"/>
  <sheetViews>
    <sheetView zoomScalePageLayoutView="0" workbookViewId="0" topLeftCell="A1">
      <selection activeCell="O36" sqref="O36"/>
    </sheetView>
  </sheetViews>
  <sheetFormatPr defaultColWidth="9.140625" defaultRowHeight="12.75"/>
  <cols>
    <col min="1" max="16384" width="9.140625" style="1" customWidth="1"/>
  </cols>
  <sheetData>
    <row r="2" spans="1:12" s="14" customFormat="1" ht="20.25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10" spans="5:7" ht="12.75">
      <c r="E10" s="39"/>
      <c r="F10" s="38" t="s">
        <v>10</v>
      </c>
      <c r="G10" s="42"/>
    </row>
    <row r="11" spans="5:7" ht="12.75">
      <c r="E11" s="40"/>
      <c r="F11" s="19"/>
      <c r="G11" s="43"/>
    </row>
    <row r="12" spans="5:7" ht="12.75">
      <c r="E12" s="40"/>
      <c r="F12" s="19"/>
      <c r="G12" s="43"/>
    </row>
    <row r="13" spans="5:7" ht="12.75">
      <c r="E13" s="40"/>
      <c r="F13" s="19"/>
      <c r="G13" s="43"/>
    </row>
    <row r="14" spans="5:7" ht="12.75">
      <c r="E14" s="40"/>
      <c r="F14" s="19"/>
      <c r="G14" s="43"/>
    </row>
    <row r="15" spans="5:7" ht="12.75">
      <c r="E15" s="41"/>
      <c r="F15" s="31"/>
      <c r="G15" s="44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745982" r:id="rId1"/>
    <oleObject progId="Word.Document.8" shapeId="7827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P28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.28125" style="1" customWidth="1"/>
    <col min="2" max="3" width="9.140625" style="1" customWidth="1"/>
    <col min="4" max="4" width="19.00390625" style="1" customWidth="1"/>
    <col min="5" max="5" width="12.7109375" style="1" customWidth="1"/>
    <col min="6" max="6" width="13.28125" style="1" customWidth="1"/>
    <col min="7" max="16384" width="9.140625" style="1" customWidth="1"/>
  </cols>
  <sheetData>
    <row r="2" spans="1:14" s="14" customFormat="1" ht="27" customHeight="1">
      <c r="A2" s="58" t="str">
        <f>IF(Calculations!D18=0,"Question 11.6","You entered a value outside the allowed range!")</f>
        <v>Question 11.6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2" ht="12.75">
      <c r="A3" s="57"/>
      <c r="B3" s="57"/>
      <c r="L3" s="3"/>
    </row>
    <row r="4" spans="2:13" s="6" customFormat="1" ht="18.75" customHeight="1">
      <c r="B4" s="32"/>
      <c r="C4" s="35"/>
      <c r="D4" s="35"/>
      <c r="E4" s="35" t="s">
        <v>9</v>
      </c>
      <c r="F4" s="35" t="s">
        <v>0</v>
      </c>
      <c r="G4" s="36"/>
      <c r="H4" s="36"/>
      <c r="I4" s="36"/>
      <c r="J4" s="36"/>
      <c r="K4" s="36"/>
      <c r="L4" s="37"/>
      <c r="M4" s="16"/>
    </row>
    <row r="5" spans="1:13" ht="18.75" customHeight="1">
      <c r="A5" s="6"/>
      <c r="B5" s="28" t="s">
        <v>6</v>
      </c>
      <c r="C5" s="29"/>
      <c r="D5" s="29"/>
      <c r="E5" s="29"/>
      <c r="F5" s="29"/>
      <c r="G5" s="26"/>
      <c r="H5" s="26"/>
      <c r="I5" s="26"/>
      <c r="J5" s="26"/>
      <c r="K5" s="26"/>
      <c r="L5" s="15"/>
      <c r="M5" s="16"/>
    </row>
    <row r="6" spans="1:13" ht="18.75" customHeight="1">
      <c r="A6" s="6"/>
      <c r="B6" s="6" t="s">
        <v>31</v>
      </c>
      <c r="C6" s="6"/>
      <c r="D6" s="6"/>
      <c r="E6" s="17">
        <v>1</v>
      </c>
      <c r="F6" s="62">
        <v>1</v>
      </c>
      <c r="G6" s="6"/>
      <c r="H6" s="6"/>
      <c r="I6" s="6"/>
      <c r="J6" s="6"/>
      <c r="K6" s="6"/>
      <c r="L6" s="16"/>
      <c r="M6" s="16"/>
    </row>
    <row r="7" spans="1:13" ht="18.75" customHeight="1">
      <c r="A7" s="6"/>
      <c r="B7" s="6" t="s">
        <v>32</v>
      </c>
      <c r="C7" s="6"/>
      <c r="D7" s="6"/>
      <c r="E7" s="17">
        <v>1</v>
      </c>
      <c r="F7" s="62">
        <v>1</v>
      </c>
      <c r="G7" s="6"/>
      <c r="H7" s="6"/>
      <c r="I7" s="6"/>
      <c r="J7" s="4"/>
      <c r="K7" s="6"/>
      <c r="L7" s="16"/>
      <c r="M7" s="16"/>
    </row>
    <row r="8" spans="1:11" ht="18.75" customHeight="1">
      <c r="A8" s="6"/>
      <c r="B8" s="6" t="s">
        <v>42</v>
      </c>
      <c r="C8" s="6"/>
      <c r="E8" s="17">
        <v>0</v>
      </c>
      <c r="F8" s="63">
        <v>0</v>
      </c>
      <c r="G8" s="6"/>
      <c r="H8" s="6"/>
      <c r="I8" s="6"/>
      <c r="J8" s="6"/>
      <c r="K8" s="6"/>
    </row>
    <row r="9" spans="1:11" ht="18.75" customHeight="1">
      <c r="A9" s="6"/>
      <c r="B9" s="6" t="s">
        <v>43</v>
      </c>
      <c r="C9" s="30"/>
      <c r="E9" s="33">
        <v>0</v>
      </c>
      <c r="F9" s="64">
        <v>0</v>
      </c>
      <c r="G9" s="6"/>
      <c r="H9" s="6"/>
      <c r="I9" s="6"/>
      <c r="J9" s="6"/>
      <c r="K9" s="6"/>
    </row>
    <row r="10" spans="1:11" ht="18.75" customHeight="1">
      <c r="A10" s="6"/>
      <c r="B10" s="28" t="s">
        <v>7</v>
      </c>
      <c r="C10" s="32"/>
      <c r="D10" s="32"/>
      <c r="E10" s="34"/>
      <c r="F10" s="32"/>
      <c r="G10" s="6"/>
      <c r="H10" s="6"/>
      <c r="I10" s="6"/>
      <c r="J10" s="6"/>
      <c r="K10" s="6"/>
    </row>
    <row r="11" spans="1:11" ht="18.75" customHeight="1">
      <c r="A11" s="6"/>
      <c r="B11" s="6" t="s">
        <v>19</v>
      </c>
      <c r="C11" s="6"/>
      <c r="D11" s="6"/>
      <c r="E11" s="17">
        <v>4.666666666666666</v>
      </c>
      <c r="F11" s="53">
        <f>P</f>
        <v>4.666666666666666</v>
      </c>
      <c r="G11" s="6"/>
      <c r="H11" s="6"/>
      <c r="I11" s="6"/>
      <c r="J11" s="6"/>
      <c r="K11" s="6"/>
    </row>
    <row r="12" spans="1:11" ht="18.75" customHeight="1">
      <c r="A12" s="6"/>
      <c r="B12" s="6" t="s">
        <v>33</v>
      </c>
      <c r="C12" s="6"/>
      <c r="D12" s="6"/>
      <c r="E12" s="17">
        <v>3.6666666666666665</v>
      </c>
      <c r="F12" s="53">
        <f>Qa</f>
        <v>3.6666666666666665</v>
      </c>
      <c r="G12" s="6"/>
      <c r="H12" s="6"/>
      <c r="I12" s="6"/>
      <c r="J12" s="6"/>
      <c r="K12" s="6"/>
    </row>
    <row r="13" spans="1:11" ht="18.75" customHeight="1">
      <c r="A13" s="6"/>
      <c r="B13" s="27" t="s">
        <v>34</v>
      </c>
      <c r="C13" s="6"/>
      <c r="D13" s="6"/>
      <c r="E13" s="17">
        <v>3.666666666666667</v>
      </c>
      <c r="F13" s="53">
        <f>Qb</f>
        <v>3.666666666666667</v>
      </c>
      <c r="G13" s="6"/>
      <c r="H13" s="6"/>
      <c r="I13" s="6"/>
      <c r="J13" s="6"/>
      <c r="K13" s="6"/>
    </row>
    <row r="14" spans="1:11" ht="18.75" customHeight="1">
      <c r="A14" s="6"/>
      <c r="B14" s="27" t="s">
        <v>35</v>
      </c>
      <c r="C14" s="6"/>
      <c r="D14" s="6"/>
      <c r="E14" s="17">
        <v>13.444444444444441</v>
      </c>
      <c r="F14" s="53">
        <f>Profa</f>
        <v>13.444444444444441</v>
      </c>
      <c r="G14" s="6"/>
      <c r="H14" s="6"/>
      <c r="I14" s="6"/>
      <c r="J14" s="6"/>
      <c r="K14" s="6"/>
    </row>
    <row r="15" spans="1:11" ht="18.75" customHeight="1">
      <c r="A15" s="6"/>
      <c r="B15" s="6" t="s">
        <v>36</v>
      </c>
      <c r="C15" s="6"/>
      <c r="D15" s="6"/>
      <c r="E15" s="17">
        <v>13.444444444444443</v>
      </c>
      <c r="F15" s="53">
        <f>Profb</f>
        <v>13.444444444444443</v>
      </c>
      <c r="G15" s="6"/>
      <c r="H15" s="6"/>
      <c r="I15" s="6"/>
      <c r="J15" s="6"/>
      <c r="K15" s="6"/>
    </row>
    <row r="16" spans="1:11" ht="18.75" customHeight="1">
      <c r="A16" s="6"/>
      <c r="B16" s="6" t="s">
        <v>37</v>
      </c>
      <c r="C16" s="6"/>
      <c r="D16" s="6"/>
      <c r="E16" s="17">
        <v>0</v>
      </c>
      <c r="F16" s="53">
        <f>TSa</f>
        <v>0</v>
      </c>
      <c r="G16" s="6"/>
      <c r="H16" s="6"/>
      <c r="I16" s="6"/>
      <c r="J16" s="6"/>
      <c r="K16" s="6"/>
    </row>
    <row r="17" spans="1:11" ht="18.75" customHeight="1">
      <c r="A17" s="6"/>
      <c r="B17" s="30" t="s">
        <v>38</v>
      </c>
      <c r="C17" s="30"/>
      <c r="D17" s="30"/>
      <c r="E17" s="33">
        <v>0</v>
      </c>
      <c r="F17" s="54">
        <f>TSb</f>
        <v>0</v>
      </c>
      <c r="G17" s="6"/>
      <c r="H17" s="59"/>
      <c r="I17" s="60"/>
      <c r="J17" s="60"/>
      <c r="K17" s="61"/>
    </row>
    <row r="18" spans="1:11" ht="18.75" customHeight="1">
      <c r="A18" s="6"/>
      <c r="B18" s="6"/>
      <c r="C18" s="6"/>
      <c r="D18" s="6"/>
      <c r="E18" s="6"/>
      <c r="F18" s="6"/>
      <c r="G18" s="6"/>
      <c r="H18" s="18"/>
      <c r="I18" s="27"/>
      <c r="J18" s="27"/>
      <c r="K18" s="6"/>
    </row>
    <row r="19" spans="1:11" ht="18.75" customHeight="1">
      <c r="A19" s="6"/>
      <c r="B19" s="6"/>
      <c r="C19" s="6"/>
      <c r="D19" s="6"/>
      <c r="E19" s="6"/>
      <c r="F19" s="9"/>
      <c r="G19" s="6"/>
      <c r="H19" s="20"/>
      <c r="I19" s="27"/>
      <c r="J19" s="27"/>
      <c r="K19" s="6"/>
    </row>
    <row r="20" spans="1:11" ht="18.75" customHeight="1">
      <c r="A20" s="6"/>
      <c r="B20" s="22"/>
      <c r="C20" s="19"/>
      <c r="D20" s="19"/>
      <c r="E20" s="19"/>
      <c r="F20" s="19"/>
      <c r="G20" s="6"/>
      <c r="H20" s="21"/>
      <c r="I20" s="27"/>
      <c r="J20" s="27"/>
      <c r="K20" s="6"/>
    </row>
    <row r="21" spans="1:11" ht="18.75" customHeight="1">
      <c r="A21" s="6"/>
      <c r="B21" s="19"/>
      <c r="C21" s="19"/>
      <c r="D21" s="19"/>
      <c r="E21" s="23"/>
      <c r="F21" s="55"/>
      <c r="G21" s="6"/>
      <c r="H21" s="6"/>
      <c r="I21" s="6"/>
      <c r="J21" s="6"/>
      <c r="K21" s="6"/>
    </row>
    <row r="22" spans="2:14" ht="18.75" customHeight="1">
      <c r="B22" s="19"/>
      <c r="C22" s="19"/>
      <c r="D22" s="19"/>
      <c r="E22" s="19"/>
      <c r="F22" s="19"/>
      <c r="K22" s="16"/>
      <c r="N22" s="16"/>
    </row>
    <row r="23" spans="11:14" ht="18.75" customHeight="1">
      <c r="K23" s="16"/>
      <c r="N23" s="16"/>
    </row>
    <row r="24" spans="11:14" ht="18.75" customHeight="1">
      <c r="K24" s="16"/>
      <c r="N24" s="16"/>
    </row>
    <row r="25" spans="7:16" ht="18.75" customHeight="1">
      <c r="G25" s="16"/>
      <c r="K25" s="16"/>
      <c r="L25" s="16"/>
      <c r="M25" s="16"/>
      <c r="N25" s="16"/>
      <c r="O25" s="16"/>
      <c r="P25" s="16"/>
    </row>
    <row r="26" spans="2:7" ht="18.75" customHeight="1">
      <c r="B26" s="16"/>
      <c r="C26" s="16"/>
      <c r="D26" s="16"/>
      <c r="E26" s="16"/>
      <c r="F26" s="16"/>
      <c r="G26" s="16"/>
    </row>
    <row r="27" ht="18.75" customHeight="1">
      <c r="G27" s="16"/>
    </row>
    <row r="28" spans="7:10" ht="18.75" customHeight="1">
      <c r="G28" s="16"/>
      <c r="I28" s="16"/>
      <c r="J28" s="24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3">
    <mergeCell ref="A3:B3"/>
    <mergeCell ref="A2:N2"/>
    <mergeCell ref="H17:K1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X24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3" width="11.57421875" style="1" customWidth="1"/>
    <col min="14" max="16384" width="9.140625" style="1" customWidth="1"/>
  </cols>
  <sheetData>
    <row r="2" spans="1:14" s="14" customFormat="1" ht="27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3"/>
    </row>
    <row r="3" spans="1:15" ht="12.75">
      <c r="A3" s="2"/>
      <c r="I3" s="3"/>
      <c r="O3" s="1" t="s">
        <v>2</v>
      </c>
    </row>
    <row r="4" spans="1:10" ht="12.75">
      <c r="A4" s="2"/>
      <c r="J4" s="3"/>
    </row>
    <row r="5" spans="1:24" ht="12.75">
      <c r="A5" s="2"/>
      <c r="B5" s="4" t="s">
        <v>0</v>
      </c>
      <c r="I5" s="6"/>
      <c r="J5" s="45"/>
      <c r="K5" s="6"/>
      <c r="L5" s="6"/>
      <c r="M5" s="6"/>
      <c r="N5" s="4" t="s">
        <v>39</v>
      </c>
      <c r="U5" s="6"/>
      <c r="V5" s="45"/>
      <c r="W5" s="6"/>
      <c r="X5" s="6"/>
    </row>
    <row r="6" spans="9:24" ht="12.75">
      <c r="I6" s="6"/>
      <c r="J6" s="6"/>
      <c r="K6" s="6"/>
      <c r="L6" s="6"/>
      <c r="M6" s="6"/>
      <c r="U6" s="6"/>
      <c r="V6" s="6"/>
      <c r="W6" s="6"/>
      <c r="X6" s="6"/>
    </row>
    <row r="7" spans="2:24" ht="12.75">
      <c r="B7" s="4" t="s">
        <v>6</v>
      </c>
      <c r="I7" s="6"/>
      <c r="J7" s="6"/>
      <c r="K7" s="6"/>
      <c r="L7" s="6"/>
      <c r="M7" s="6"/>
      <c r="N7" s="4" t="s">
        <v>6</v>
      </c>
      <c r="U7" s="6"/>
      <c r="V7" s="6"/>
      <c r="W7" s="6"/>
      <c r="X7" s="6"/>
    </row>
    <row r="8" spans="6:24" ht="12.75">
      <c r="F8" s="1" t="s">
        <v>3</v>
      </c>
      <c r="G8" s="1" t="s">
        <v>4</v>
      </c>
      <c r="H8" s="5"/>
      <c r="I8" s="6"/>
      <c r="J8" s="6"/>
      <c r="K8" s="6"/>
      <c r="L8" s="6"/>
      <c r="M8" s="6"/>
      <c r="R8" s="1" t="s">
        <v>3</v>
      </c>
      <c r="S8" s="1" t="s">
        <v>4</v>
      </c>
      <c r="T8" s="5"/>
      <c r="U8" s="6"/>
      <c r="V8" s="6"/>
      <c r="W8" s="6"/>
      <c r="X8" s="6"/>
    </row>
    <row r="9" spans="2:24" ht="12.75">
      <c r="B9" s="6" t="s">
        <v>11</v>
      </c>
      <c r="C9" s="6"/>
      <c r="D9" s="9">
        <f>IF(AND('Figure 11.9'!F6&lt;G9,'Figure 11.9'!F6&gt;F9),'Figure 11.9'!F6,"not allowed")</f>
        <v>1</v>
      </c>
      <c r="E9" s="6"/>
      <c r="F9" s="7">
        <v>0</v>
      </c>
      <c r="G9" s="7">
        <v>10</v>
      </c>
      <c r="H9" s="5"/>
      <c r="I9" s="6"/>
      <c r="J9" s="6"/>
      <c r="K9" s="6"/>
      <c r="L9" s="6"/>
      <c r="M9" s="6"/>
      <c r="N9" s="6" t="s">
        <v>11</v>
      </c>
      <c r="O9" s="6"/>
      <c r="P9" s="9">
        <v>1</v>
      </c>
      <c r="Q9" s="6"/>
      <c r="R9" s="7">
        <v>0</v>
      </c>
      <c r="S9" s="7">
        <v>10</v>
      </c>
      <c r="T9" s="5"/>
      <c r="U9" s="6"/>
      <c r="V9" s="6"/>
      <c r="W9" s="6"/>
      <c r="X9" s="6"/>
    </row>
    <row r="10" spans="2:24" ht="12.75">
      <c r="B10" s="6" t="s">
        <v>12</v>
      </c>
      <c r="C10" s="6"/>
      <c r="D10" s="9">
        <f>IF(AND('Figure 11.9'!F7&lt;G10,'Figure 11.9'!F7&gt;F10),'Figure 11.9'!F7,"not allowed")</f>
        <v>1</v>
      </c>
      <c r="E10" s="6"/>
      <c r="F10" s="7">
        <v>0</v>
      </c>
      <c r="G10" s="7">
        <v>10</v>
      </c>
      <c r="I10" s="6"/>
      <c r="J10" s="6"/>
      <c r="K10" s="6"/>
      <c r="L10" s="6"/>
      <c r="M10" s="8"/>
      <c r="N10" s="6" t="s">
        <v>12</v>
      </c>
      <c r="O10" s="6"/>
      <c r="P10" s="9">
        <v>1</v>
      </c>
      <c r="Q10" s="6"/>
      <c r="R10" s="7">
        <v>0</v>
      </c>
      <c r="S10" s="7">
        <v>10</v>
      </c>
      <c r="U10" s="6"/>
      <c r="V10" s="6"/>
      <c r="W10" s="6"/>
      <c r="X10" s="6"/>
    </row>
    <row r="11" spans="2:24" ht="12.75">
      <c r="B11" s="6"/>
      <c r="C11" s="6"/>
      <c r="D11" s="6"/>
      <c r="E11" s="6"/>
      <c r="F11" s="7"/>
      <c r="G11" s="7"/>
      <c r="H11" s="5"/>
      <c r="I11" s="6"/>
      <c r="J11" s="6"/>
      <c r="K11" s="6"/>
      <c r="L11" s="6"/>
      <c r="M11" s="8"/>
      <c r="N11" s="6"/>
      <c r="O11" s="6"/>
      <c r="P11" s="6"/>
      <c r="Q11" s="6"/>
      <c r="R11" s="7"/>
      <c r="S11" s="7"/>
      <c r="T11" s="5"/>
      <c r="U11" s="6"/>
      <c r="V11" s="6"/>
      <c r="W11" s="6"/>
      <c r="X11" s="6"/>
    </row>
    <row r="12" spans="2:24" ht="12.75">
      <c r="B12" s="6" t="s">
        <v>13</v>
      </c>
      <c r="C12" s="6"/>
      <c r="D12" s="9">
        <f>IF(AND('Figure 11.9'!F8&lt;G12,'Figure 11.9'!F8&gt;F12),'Figure 11.9'!F8,"not allowed")</f>
        <v>0</v>
      </c>
      <c r="E12" s="6"/>
      <c r="F12" s="7">
        <v>-10</v>
      </c>
      <c r="G12" s="7">
        <v>10</v>
      </c>
      <c r="I12" s="6"/>
      <c r="J12" s="6"/>
      <c r="K12" s="8"/>
      <c r="L12" s="6"/>
      <c r="M12" s="8"/>
      <c r="N12" s="6" t="s">
        <v>13</v>
      </c>
      <c r="O12" s="6"/>
      <c r="P12" s="9">
        <v>0</v>
      </c>
      <c r="Q12" s="6"/>
      <c r="R12" s="7">
        <v>-10</v>
      </c>
      <c r="S12" s="7">
        <v>10</v>
      </c>
      <c r="U12" s="6"/>
      <c r="V12" s="6"/>
      <c r="W12" s="8"/>
      <c r="X12" s="6"/>
    </row>
    <row r="13" spans="2:24" ht="12.75">
      <c r="B13" s="6" t="s">
        <v>14</v>
      </c>
      <c r="C13" s="6"/>
      <c r="D13" s="9">
        <f>IF(AND('Figure 11.9'!F9&lt;G13,'Figure 11.9'!F9&gt;F13),'Figure 11.9'!F9,"not allowed")</f>
        <v>0</v>
      </c>
      <c r="E13" s="6"/>
      <c r="F13" s="7">
        <v>-10</v>
      </c>
      <c r="G13" s="7">
        <v>10</v>
      </c>
      <c r="I13" s="6"/>
      <c r="J13" s="6"/>
      <c r="K13" s="8"/>
      <c r="L13" s="6"/>
      <c r="M13" s="8"/>
      <c r="N13" s="6" t="s">
        <v>14</v>
      </c>
      <c r="O13" s="6"/>
      <c r="P13" s="9">
        <v>0</v>
      </c>
      <c r="Q13" s="6"/>
      <c r="R13" s="7">
        <v>-10</v>
      </c>
      <c r="S13" s="7">
        <v>10</v>
      </c>
      <c r="U13" s="6"/>
      <c r="V13" s="6"/>
      <c r="W13" s="8"/>
      <c r="X13" s="6"/>
    </row>
    <row r="14" spans="2:24" ht="12.75">
      <c r="B14" s="6"/>
      <c r="C14" s="6"/>
      <c r="D14" s="6"/>
      <c r="E14" s="6"/>
      <c r="F14" s="7"/>
      <c r="G14" s="7"/>
      <c r="I14" s="6"/>
      <c r="J14" s="6"/>
      <c r="K14" s="8"/>
      <c r="L14" s="6"/>
      <c r="M14" s="8"/>
      <c r="N14" s="6"/>
      <c r="O14" s="6"/>
      <c r="P14" s="6"/>
      <c r="Q14" s="6"/>
      <c r="R14" s="7"/>
      <c r="S14" s="7"/>
      <c r="U14" s="6"/>
      <c r="V14" s="6"/>
      <c r="W14" s="8"/>
      <c r="X14" s="6"/>
    </row>
    <row r="15" spans="2:24" ht="12.75">
      <c r="B15" s="6" t="s">
        <v>15</v>
      </c>
      <c r="C15" s="6"/>
      <c r="D15" s="6">
        <v>12</v>
      </c>
      <c r="E15" s="6"/>
      <c r="F15" s="7"/>
      <c r="G15" s="7"/>
      <c r="I15" s="6"/>
      <c r="J15" s="6"/>
      <c r="K15" s="8"/>
      <c r="L15" s="6"/>
      <c r="M15" s="8"/>
      <c r="N15" s="6" t="s">
        <v>15</v>
      </c>
      <c r="O15" s="6"/>
      <c r="P15" s="6">
        <v>12</v>
      </c>
      <c r="Q15" s="6"/>
      <c r="R15" s="7"/>
      <c r="S15" s="7"/>
      <c r="U15" s="6"/>
      <c r="V15" s="6"/>
      <c r="W15" s="8"/>
      <c r="X15" s="6"/>
    </row>
    <row r="16" spans="2:24" ht="12.75">
      <c r="B16" s="6" t="s">
        <v>16</v>
      </c>
      <c r="C16" s="6"/>
      <c r="D16" s="6">
        <v>1</v>
      </c>
      <c r="E16" s="6"/>
      <c r="F16" s="7"/>
      <c r="G16" s="7"/>
      <c r="I16" s="6"/>
      <c r="J16" s="6"/>
      <c r="K16" s="8"/>
      <c r="L16" s="6"/>
      <c r="M16" s="8"/>
      <c r="N16" s="6" t="s">
        <v>16</v>
      </c>
      <c r="O16" s="6"/>
      <c r="P16" s="6">
        <v>1</v>
      </c>
      <c r="Q16" s="6"/>
      <c r="R16" s="7"/>
      <c r="S16" s="7"/>
      <c r="U16" s="6"/>
      <c r="V16" s="6"/>
      <c r="W16" s="8"/>
      <c r="X16" s="6"/>
    </row>
    <row r="17" spans="2:24" ht="12.75">
      <c r="B17" s="6"/>
      <c r="C17" s="6"/>
      <c r="D17" s="6"/>
      <c r="E17" s="6"/>
      <c r="F17" s="7"/>
      <c r="G17" s="7"/>
      <c r="I17" s="6"/>
      <c r="J17" s="6"/>
      <c r="K17" s="8"/>
      <c r="L17" s="6"/>
      <c r="M17" s="8"/>
      <c r="N17" s="6"/>
      <c r="O17" s="6"/>
      <c r="P17" s="6"/>
      <c r="Q17" s="6"/>
      <c r="R17" s="7"/>
      <c r="S17" s="7"/>
      <c r="U17" s="6"/>
      <c r="V17" s="6"/>
      <c r="W17" s="8"/>
      <c r="X17" s="6"/>
    </row>
    <row r="18" spans="2:24" ht="12.75">
      <c r="B18" s="6" t="s">
        <v>5</v>
      </c>
      <c r="C18" s="6"/>
      <c r="D18" s="6">
        <f>COUNTIF(D9:D16,"not allowed")</f>
        <v>0</v>
      </c>
      <c r="E18" s="6"/>
      <c r="F18" s="7"/>
      <c r="G18" s="7"/>
      <c r="I18" s="6"/>
      <c r="J18" s="6"/>
      <c r="K18" s="8"/>
      <c r="L18" s="6"/>
      <c r="M18" s="8"/>
      <c r="N18" s="6" t="s">
        <v>5</v>
      </c>
      <c r="O18" s="6"/>
      <c r="P18" s="6">
        <v>0</v>
      </c>
      <c r="Q18" s="6"/>
      <c r="R18" s="7"/>
      <c r="S18" s="7"/>
      <c r="U18" s="6"/>
      <c r="V18" s="6"/>
      <c r="W18" s="8"/>
      <c r="X18" s="6"/>
    </row>
    <row r="19" spans="2:24" ht="12.75">
      <c r="B19" s="6"/>
      <c r="C19" s="6"/>
      <c r="D19" s="8"/>
      <c r="E19" s="6"/>
      <c r="F19" s="8"/>
      <c r="G19" s="6"/>
      <c r="I19" s="6"/>
      <c r="J19" s="6"/>
      <c r="K19" s="8"/>
      <c r="L19" s="6"/>
      <c r="M19" s="8"/>
      <c r="N19" s="6"/>
      <c r="O19" s="6"/>
      <c r="P19" s="8"/>
      <c r="Q19" s="6"/>
      <c r="R19" s="8"/>
      <c r="S19" s="6"/>
      <c r="U19" s="6"/>
      <c r="V19" s="6"/>
      <c r="W19" s="8"/>
      <c r="X19" s="6"/>
    </row>
    <row r="20" spans="2:24" ht="12.75">
      <c r="B20" s="4" t="s">
        <v>7</v>
      </c>
      <c r="C20" s="6"/>
      <c r="D20" s="8"/>
      <c r="E20" s="6"/>
      <c r="F20" s="8"/>
      <c r="G20" s="6"/>
      <c r="I20" s="6"/>
      <c r="J20" s="6"/>
      <c r="K20" s="8"/>
      <c r="L20" s="6"/>
      <c r="M20" s="8"/>
      <c r="N20" s="4" t="s">
        <v>7</v>
      </c>
      <c r="O20" s="6"/>
      <c r="P20" s="8"/>
      <c r="Q20" s="6"/>
      <c r="R20" s="8"/>
      <c r="S20" s="6"/>
      <c r="U20" s="6"/>
      <c r="V20" s="6"/>
      <c r="W20" s="8"/>
      <c r="X20" s="6"/>
    </row>
    <row r="21" spans="2:24" ht="12.75">
      <c r="B21" s="6"/>
      <c r="C21" s="6"/>
      <c r="D21" s="8"/>
      <c r="E21" s="6"/>
      <c r="F21" s="8"/>
      <c r="G21" s="6"/>
      <c r="I21" s="6"/>
      <c r="J21" s="6"/>
      <c r="K21" s="8"/>
      <c r="L21" s="6"/>
      <c r="M21" s="8"/>
      <c r="N21" s="6"/>
      <c r="O21" s="6"/>
      <c r="P21" s="8"/>
      <c r="Q21" s="6"/>
      <c r="R21" s="8"/>
      <c r="S21" s="6"/>
      <c r="U21" s="6"/>
      <c r="V21" s="6"/>
      <c r="W21" s="8"/>
      <c r="X21" s="6"/>
    </row>
    <row r="22" spans="2:24" ht="12.75">
      <c r="B22" s="6" t="s">
        <v>17</v>
      </c>
      <c r="C22" s="6"/>
      <c r="D22" s="9">
        <f>(a-2*MCa+MCb+2*Sa-Sb)/3*b</f>
        <v>3.6666666666666665</v>
      </c>
      <c r="E22" s="6"/>
      <c r="F22" s="8"/>
      <c r="G22" s="6"/>
      <c r="H22" s="5"/>
      <c r="I22" s="6"/>
      <c r="J22" s="6"/>
      <c r="K22" s="9"/>
      <c r="L22" s="6"/>
      <c r="M22" s="8"/>
      <c r="N22" s="6" t="s">
        <v>17</v>
      </c>
      <c r="O22" s="6"/>
      <c r="P22" s="9">
        <v>3.6666666666666665</v>
      </c>
      <c r="Q22" s="6"/>
      <c r="R22" s="8"/>
      <c r="S22" s="6"/>
      <c r="T22" s="5"/>
      <c r="U22" s="6"/>
      <c r="V22" s="6"/>
      <c r="W22" s="9"/>
      <c r="X22" s="6"/>
    </row>
    <row r="23" spans="2:24" ht="12.75">
      <c r="B23" s="6" t="s">
        <v>18</v>
      </c>
      <c r="C23" s="6"/>
      <c r="D23" s="9">
        <f>a-MCa+Sa/b-2*Qa</f>
        <v>3.666666666666667</v>
      </c>
      <c r="E23" s="6"/>
      <c r="F23" s="8"/>
      <c r="G23" s="6"/>
      <c r="H23" s="5"/>
      <c r="I23" s="6"/>
      <c r="J23" s="6"/>
      <c r="K23" s="9"/>
      <c r="L23" s="6"/>
      <c r="M23" s="8"/>
      <c r="N23" s="6" t="s">
        <v>18</v>
      </c>
      <c r="O23" s="6"/>
      <c r="P23" s="9">
        <v>3.666666666666667</v>
      </c>
      <c r="Q23" s="6"/>
      <c r="R23" s="8"/>
      <c r="S23" s="6"/>
      <c r="T23" s="5"/>
      <c r="U23" s="6"/>
      <c r="V23" s="6"/>
      <c r="W23" s="9"/>
      <c r="X23" s="6"/>
    </row>
    <row r="24" spans="2:24" ht="12.75">
      <c r="B24" s="6"/>
      <c r="C24" s="6"/>
      <c r="D24" s="8"/>
      <c r="E24" s="6"/>
      <c r="F24" s="8"/>
      <c r="G24" s="6"/>
      <c r="H24" s="5"/>
      <c r="I24" s="6"/>
      <c r="J24" s="6"/>
      <c r="K24" s="8"/>
      <c r="L24" s="6"/>
      <c r="M24" s="8"/>
      <c r="N24" s="6"/>
      <c r="O24" s="6"/>
      <c r="P24" s="8"/>
      <c r="Q24" s="6"/>
      <c r="R24" s="8"/>
      <c r="S24" s="6"/>
      <c r="T24" s="5"/>
      <c r="U24" s="6"/>
      <c r="V24" s="6"/>
      <c r="W24" s="8"/>
      <c r="X24" s="6"/>
    </row>
    <row r="25" spans="2:24" ht="12.75">
      <c r="B25" s="6" t="s">
        <v>19</v>
      </c>
      <c r="C25" s="6"/>
      <c r="D25" s="9">
        <f>a-b*(Qa+Qb)</f>
        <v>4.666666666666666</v>
      </c>
      <c r="E25" s="6"/>
      <c r="F25" s="8"/>
      <c r="G25" s="6"/>
      <c r="H25" s="5"/>
      <c r="I25" s="6"/>
      <c r="J25" s="6"/>
      <c r="K25" s="9"/>
      <c r="L25" s="6"/>
      <c r="M25" s="8"/>
      <c r="N25" s="6" t="s">
        <v>19</v>
      </c>
      <c r="O25" s="6"/>
      <c r="P25" s="9">
        <v>4.666666666666666</v>
      </c>
      <c r="Q25" s="6"/>
      <c r="R25" s="8"/>
      <c r="S25" s="6"/>
      <c r="T25" s="5"/>
      <c r="U25" s="6"/>
      <c r="V25" s="6"/>
      <c r="W25" s="9"/>
      <c r="X25" s="6"/>
    </row>
    <row r="26" spans="2:24" ht="12.75">
      <c r="B26" s="6"/>
      <c r="C26" s="6"/>
      <c r="D26" s="9"/>
      <c r="E26" s="6"/>
      <c r="F26" s="8"/>
      <c r="G26" s="6"/>
      <c r="H26" s="5"/>
      <c r="I26" s="6"/>
      <c r="J26" s="6"/>
      <c r="K26" s="9"/>
      <c r="L26" s="6"/>
      <c r="M26" s="8"/>
      <c r="N26" s="6"/>
      <c r="O26" s="6"/>
      <c r="P26" s="9"/>
      <c r="Q26" s="6"/>
      <c r="R26" s="8"/>
      <c r="S26" s="6"/>
      <c r="T26" s="5"/>
      <c r="U26" s="6"/>
      <c r="V26" s="6"/>
      <c r="W26" s="9"/>
      <c r="X26" s="6"/>
    </row>
    <row r="27" spans="2:24" ht="12.75">
      <c r="B27" s="6" t="s">
        <v>20</v>
      </c>
      <c r="C27" s="6"/>
      <c r="D27" s="9">
        <f>(P-MCa+Sa)*Qa</f>
        <v>13.444444444444441</v>
      </c>
      <c r="E27" s="9"/>
      <c r="F27" s="8"/>
      <c r="G27" s="6"/>
      <c r="H27" s="5"/>
      <c r="I27" s="6"/>
      <c r="J27" s="6"/>
      <c r="K27" s="9"/>
      <c r="L27" s="6"/>
      <c r="M27" s="8"/>
      <c r="N27" s="6" t="s">
        <v>20</v>
      </c>
      <c r="O27" s="6"/>
      <c r="P27" s="9">
        <v>13.444444444444441</v>
      </c>
      <c r="Q27" s="6"/>
      <c r="R27" s="8"/>
      <c r="S27" s="6"/>
      <c r="T27" s="5"/>
      <c r="U27" s="6"/>
      <c r="V27" s="6"/>
      <c r="W27" s="9"/>
      <c r="X27" s="6"/>
    </row>
    <row r="28" spans="2:24" ht="12.75">
      <c r="B28" s="1" t="s">
        <v>21</v>
      </c>
      <c r="D28" s="9">
        <f>(P-MCb+Sb)*Qb</f>
        <v>13.444444444444443</v>
      </c>
      <c r="F28" s="5"/>
      <c r="I28" s="6"/>
      <c r="J28" s="6"/>
      <c r="K28" s="9"/>
      <c r="L28" s="6"/>
      <c r="M28" s="8"/>
      <c r="N28" s="1" t="s">
        <v>21</v>
      </c>
      <c r="P28" s="9">
        <v>13.444444444444443</v>
      </c>
      <c r="R28" s="5"/>
      <c r="U28" s="6"/>
      <c r="V28" s="6"/>
      <c r="W28" s="9"/>
      <c r="X28" s="6"/>
    </row>
    <row r="29" spans="6:24" ht="12.75">
      <c r="F29" s="5"/>
      <c r="I29" s="6"/>
      <c r="J29" s="6"/>
      <c r="K29" s="6"/>
      <c r="L29" s="6"/>
      <c r="M29" s="8"/>
      <c r="R29" s="5"/>
      <c r="U29" s="6"/>
      <c r="V29" s="6"/>
      <c r="W29" s="6"/>
      <c r="X29" s="6"/>
    </row>
    <row r="30" spans="2:24" ht="12.75">
      <c r="B30" s="1" t="s">
        <v>22</v>
      </c>
      <c r="D30" s="10">
        <f>Sa*Qa</f>
        <v>0</v>
      </c>
      <c r="F30" s="5"/>
      <c r="I30" s="6"/>
      <c r="J30" s="6"/>
      <c r="K30" s="9"/>
      <c r="L30" s="6"/>
      <c r="M30" s="8"/>
      <c r="N30" s="1" t="s">
        <v>22</v>
      </c>
      <c r="P30" s="10">
        <v>0</v>
      </c>
      <c r="R30" s="5"/>
      <c r="U30" s="6"/>
      <c r="V30" s="6"/>
      <c r="W30" s="9"/>
      <c r="X30" s="6"/>
    </row>
    <row r="31" spans="2:24" ht="12.75">
      <c r="B31" s="1" t="s">
        <v>23</v>
      </c>
      <c r="D31" s="10">
        <f>Sb*Qb</f>
        <v>0</v>
      </c>
      <c r="F31" s="5"/>
      <c r="I31" s="6"/>
      <c r="J31" s="6"/>
      <c r="K31" s="9"/>
      <c r="L31" s="6"/>
      <c r="M31" s="8"/>
      <c r="N31" s="1" t="s">
        <v>23</v>
      </c>
      <c r="P31" s="10">
        <v>0</v>
      </c>
      <c r="R31" s="5"/>
      <c r="U31" s="6"/>
      <c r="V31" s="6"/>
      <c r="W31" s="9"/>
      <c r="X31" s="6"/>
    </row>
    <row r="32" spans="6:24" ht="12.75">
      <c r="F32" s="5"/>
      <c r="I32" s="6"/>
      <c r="J32" s="6"/>
      <c r="K32" s="6"/>
      <c r="L32" s="6"/>
      <c r="M32" s="8"/>
      <c r="R32" s="5"/>
      <c r="U32" s="6"/>
      <c r="V32" s="6"/>
      <c r="W32" s="6"/>
      <c r="X32" s="6"/>
    </row>
    <row r="33" spans="2:24" ht="12.75">
      <c r="B33" s="4" t="s">
        <v>8</v>
      </c>
      <c r="F33" s="5"/>
      <c r="I33" s="6"/>
      <c r="J33" s="6"/>
      <c r="K33" s="6"/>
      <c r="L33" s="6"/>
      <c r="M33" s="8"/>
      <c r="N33" s="4" t="s">
        <v>8</v>
      </c>
      <c r="R33" s="5"/>
      <c r="U33" s="6"/>
      <c r="V33" s="6"/>
      <c r="W33" s="6"/>
      <c r="X33" s="6"/>
    </row>
    <row r="34" spans="2:24" ht="12.75">
      <c r="B34" s="4"/>
      <c r="F34" s="5"/>
      <c r="I34" s="6"/>
      <c r="J34" s="6"/>
      <c r="K34" s="6"/>
      <c r="L34" s="6"/>
      <c r="M34" s="8"/>
      <c r="N34" s="4"/>
      <c r="R34" s="5"/>
      <c r="U34" s="6"/>
      <c r="V34" s="6"/>
      <c r="W34" s="6"/>
      <c r="X34" s="6"/>
    </row>
    <row r="35" spans="2:24" ht="12.75">
      <c r="B35" s="6" t="s">
        <v>24</v>
      </c>
      <c r="C35" s="1">
        <v>100</v>
      </c>
      <c r="F35" s="5"/>
      <c r="I35" s="6"/>
      <c r="J35" s="6"/>
      <c r="K35" s="6"/>
      <c r="L35" s="6"/>
      <c r="M35" s="8"/>
      <c r="N35" s="6" t="s">
        <v>24</v>
      </c>
      <c r="O35" s="1">
        <v>100</v>
      </c>
      <c r="R35" s="5"/>
      <c r="U35" s="6"/>
      <c r="V35" s="6"/>
      <c r="W35" s="6"/>
      <c r="X35" s="6"/>
    </row>
    <row r="36" spans="2:24" ht="12.75">
      <c r="B36" s="6" t="s">
        <v>25</v>
      </c>
      <c r="C36" s="10">
        <f>(-a+MCa-Sa-((a-MCa+Sa)^2-4*b*Profa)^(1/2))/(-2*b)</f>
        <v>9.599457958749614</v>
      </c>
      <c r="F36" s="5"/>
      <c r="I36" s="6"/>
      <c r="J36" s="6"/>
      <c r="K36" s="6"/>
      <c r="L36" s="6"/>
      <c r="M36" s="8"/>
      <c r="N36" s="6" t="s">
        <v>25</v>
      </c>
      <c r="O36" s="10">
        <v>9.599457958749614</v>
      </c>
      <c r="R36" s="5"/>
      <c r="U36" s="6"/>
      <c r="V36" s="6"/>
      <c r="W36" s="6"/>
      <c r="X36" s="6"/>
    </row>
    <row r="37" spans="2:24" ht="12.75">
      <c r="B37" s="6" t="s">
        <v>26</v>
      </c>
      <c r="C37" s="10">
        <f>(-a+MCb-Sb-((a-MCb+Sb)^2-4*b*Profb)^(1/2))/(-2*b)</f>
        <v>9.599457958749614</v>
      </c>
      <c r="F37" s="5"/>
      <c r="I37" s="6"/>
      <c r="J37" s="6"/>
      <c r="K37" s="6"/>
      <c r="L37" s="6"/>
      <c r="M37" s="8"/>
      <c r="N37" s="6" t="s">
        <v>26</v>
      </c>
      <c r="O37" s="10">
        <v>9.599457958749614</v>
      </c>
      <c r="R37" s="5"/>
      <c r="U37" s="6"/>
      <c r="V37" s="6"/>
      <c r="W37" s="6"/>
      <c r="X37" s="6"/>
    </row>
    <row r="38" spans="6:24" ht="12.75">
      <c r="F38" s="5"/>
      <c r="I38" s="6"/>
      <c r="J38" s="6"/>
      <c r="K38" s="6"/>
      <c r="L38" s="6"/>
      <c r="M38" s="8"/>
      <c r="R38" s="5"/>
      <c r="U38" s="6"/>
      <c r="V38" s="6"/>
      <c r="W38" s="6"/>
      <c r="X38" s="6"/>
    </row>
    <row r="39" spans="2:24" s="6" customFormat="1" ht="12.75">
      <c r="B39" s="48" t="s">
        <v>27</v>
      </c>
      <c r="C39" s="49"/>
      <c r="E39" s="50" t="s">
        <v>28</v>
      </c>
      <c r="F39" s="51"/>
      <c r="H39" s="48" t="s">
        <v>40</v>
      </c>
      <c r="I39" s="48"/>
      <c r="J39" s="47"/>
      <c r="K39" s="52" t="s">
        <v>41</v>
      </c>
      <c r="L39" s="51"/>
      <c r="M39" s="25"/>
      <c r="N39" s="48" t="s">
        <v>27</v>
      </c>
      <c r="O39" s="49"/>
      <c r="Q39" s="50" t="s">
        <v>28</v>
      </c>
      <c r="R39" s="51"/>
      <c r="T39" s="48" t="s">
        <v>29</v>
      </c>
      <c r="U39" s="48"/>
      <c r="V39" s="47"/>
      <c r="W39" s="52" t="s">
        <v>30</v>
      </c>
      <c r="X39" s="51"/>
    </row>
    <row r="40" spans="2:24" ht="39.75" customHeight="1">
      <c r="B40" s="11" t="s">
        <v>17</v>
      </c>
      <c r="C40" s="11" t="s">
        <v>18</v>
      </c>
      <c r="E40" s="11" t="s">
        <v>17</v>
      </c>
      <c r="F40" s="11" t="s">
        <v>18</v>
      </c>
      <c r="H40" s="11" t="s">
        <v>17</v>
      </c>
      <c r="I40" s="11" t="s">
        <v>18</v>
      </c>
      <c r="J40" s="46"/>
      <c r="K40" s="11" t="s">
        <v>17</v>
      </c>
      <c r="L40" s="11" t="s">
        <v>18</v>
      </c>
      <c r="M40" s="46"/>
      <c r="N40" s="11" t="s">
        <v>17</v>
      </c>
      <c r="O40" s="11" t="s">
        <v>18</v>
      </c>
      <c r="Q40" s="11" t="s">
        <v>17</v>
      </c>
      <c r="R40" s="11" t="s">
        <v>18</v>
      </c>
      <c r="T40" s="11" t="s">
        <v>17</v>
      </c>
      <c r="U40" s="11" t="s">
        <v>18</v>
      </c>
      <c r="V40" s="46"/>
      <c r="W40" s="11" t="s">
        <v>17</v>
      </c>
      <c r="X40" s="11" t="s">
        <v>18</v>
      </c>
    </row>
    <row r="41" spans="2:24" ht="12.75">
      <c r="B41" s="12">
        <f>0</f>
        <v>0</v>
      </c>
      <c r="C41" s="12">
        <f aca="true" t="shared" si="0" ref="C41:C72">(a-MCa+Sa)/b-2*B41</f>
        <v>11</v>
      </c>
      <c r="E41" s="12">
        <f>B41</f>
        <v>0</v>
      </c>
      <c r="F41" s="12">
        <f aca="true" t="shared" si="1" ref="F41:F72">(a-MCb+Sb)/2*b-E41/2</f>
        <v>5.5</v>
      </c>
      <c r="H41" s="12">
        <f>0</f>
        <v>0</v>
      </c>
      <c r="I41" s="25" t="e">
        <f aca="true" t="shared" si="2" ref="I41:I72">(a-MCa)/b-H41-((P-MCa)*Qa)/(b*H41)</f>
        <v>#DIV/0!</v>
      </c>
      <c r="J41" s="25"/>
      <c r="K41" s="25" t="e">
        <f aca="true" t="shared" si="3" ref="K41:K72">(a-MCb)/b-L41-(P-MCb)*Qb/(b*L41)</f>
        <v>#DIV/0!</v>
      </c>
      <c r="L41" s="8">
        <v>0</v>
      </c>
      <c r="N41" s="12">
        <v>0</v>
      </c>
      <c r="O41" s="12">
        <v>11</v>
      </c>
      <c r="Q41" s="12">
        <v>0</v>
      </c>
      <c r="R41" s="12">
        <v>5.5</v>
      </c>
      <c r="T41" s="12">
        <v>0</v>
      </c>
      <c r="U41" s="25" t="e">
        <v>#DIV/0!</v>
      </c>
      <c r="V41" s="25"/>
      <c r="W41" s="25" t="e">
        <v>#DIV/0!</v>
      </c>
      <c r="X41" s="8">
        <v>0</v>
      </c>
    </row>
    <row r="42" spans="2:24" ht="12.75">
      <c r="B42" s="12">
        <f aca="true" t="shared" si="4" ref="B42:B73">B41+((a-MCa+Sa)/2*b)/$C$35</f>
        <v>0.055</v>
      </c>
      <c r="C42" s="12">
        <f t="shared" si="0"/>
        <v>10.89</v>
      </c>
      <c r="E42" s="12">
        <f aca="true" t="shared" si="5" ref="E42:E73">E41+((a-MCb+Sb)/b)/$C$35</f>
        <v>0.11</v>
      </c>
      <c r="F42" s="12">
        <f t="shared" si="1"/>
        <v>5.445</v>
      </c>
      <c r="H42" s="12">
        <f>H41+$C$36/$C$35</f>
        <v>0.09599457958749615</v>
      </c>
      <c r="I42" s="25">
        <f t="shared" si="2"/>
        <v>-129.150198704626</v>
      </c>
      <c r="J42" s="25"/>
      <c r="K42" s="25">
        <f t="shared" si="3"/>
        <v>-129.150198704626</v>
      </c>
      <c r="L42" s="8">
        <f>L41+$C$37/$C$35</f>
        <v>0.09599457958749615</v>
      </c>
      <c r="N42" s="12">
        <v>0.055</v>
      </c>
      <c r="O42" s="12">
        <v>10.89</v>
      </c>
      <c r="Q42" s="12">
        <v>0.11</v>
      </c>
      <c r="R42" s="12">
        <v>5.445</v>
      </c>
      <c r="T42" s="12">
        <v>0.09599457958749615</v>
      </c>
      <c r="U42" s="25">
        <v>-129.150198704626</v>
      </c>
      <c r="V42" s="25"/>
      <c r="W42" s="25">
        <v>-129.150198704626</v>
      </c>
      <c r="X42" s="8">
        <v>0.09599457958749615</v>
      </c>
    </row>
    <row r="43" spans="2:24" ht="12.75">
      <c r="B43" s="12">
        <f t="shared" si="4"/>
        <v>0.11</v>
      </c>
      <c r="C43" s="12">
        <f t="shared" si="0"/>
        <v>10.78</v>
      </c>
      <c r="E43" s="12">
        <f t="shared" si="5"/>
        <v>0.22</v>
      </c>
      <c r="F43" s="12">
        <f t="shared" si="1"/>
        <v>5.39</v>
      </c>
      <c r="H43" s="12">
        <f aca="true" t="shared" si="6" ref="H43:H106">H42+$C$36/$C$35</f>
        <v>0.1919891591749923</v>
      </c>
      <c r="I43" s="25">
        <f t="shared" si="2"/>
        <v>-59.219091221694256</v>
      </c>
      <c r="J43" s="25"/>
      <c r="K43" s="25">
        <f t="shared" si="3"/>
        <v>-59.219091221694256</v>
      </c>
      <c r="L43" s="8">
        <f aca="true" t="shared" si="7" ref="L43:L106">L42+$C$37/$C$35</f>
        <v>0.1919891591749923</v>
      </c>
      <c r="N43" s="12">
        <v>0.11</v>
      </c>
      <c r="O43" s="12">
        <v>10.78</v>
      </c>
      <c r="Q43" s="12">
        <v>0.22</v>
      </c>
      <c r="R43" s="12">
        <v>5.39</v>
      </c>
      <c r="T43" s="12">
        <v>0.1919891591749923</v>
      </c>
      <c r="U43" s="25">
        <v>-59.219091221694256</v>
      </c>
      <c r="V43" s="25"/>
      <c r="W43" s="25">
        <v>-59.219091221694256</v>
      </c>
      <c r="X43" s="8">
        <v>0.1919891591749923</v>
      </c>
    </row>
    <row r="44" spans="2:24" ht="12.75">
      <c r="B44" s="12">
        <f t="shared" si="4"/>
        <v>0.165</v>
      </c>
      <c r="C44" s="12">
        <f t="shared" si="0"/>
        <v>10.67</v>
      </c>
      <c r="E44" s="12">
        <f t="shared" si="5"/>
        <v>0.33</v>
      </c>
      <c r="F44" s="12">
        <f t="shared" si="1"/>
        <v>5.335</v>
      </c>
      <c r="H44" s="12">
        <f t="shared" si="6"/>
        <v>0.28798373876248845</v>
      </c>
      <c r="I44" s="25">
        <f t="shared" si="2"/>
        <v>-35.97271844710866</v>
      </c>
      <c r="J44" s="25"/>
      <c r="K44" s="25">
        <f t="shared" si="3"/>
        <v>-35.97271844710866</v>
      </c>
      <c r="L44" s="8">
        <f t="shared" si="7"/>
        <v>0.28798373876248845</v>
      </c>
      <c r="N44" s="12">
        <v>0.165</v>
      </c>
      <c r="O44" s="12">
        <v>10.67</v>
      </c>
      <c r="Q44" s="12">
        <v>0.33</v>
      </c>
      <c r="R44" s="12">
        <v>5.335</v>
      </c>
      <c r="T44" s="12">
        <v>0.28798373876248845</v>
      </c>
      <c r="U44" s="25">
        <v>-35.97271844710866</v>
      </c>
      <c r="V44" s="25"/>
      <c r="W44" s="25">
        <v>-35.97271844710866</v>
      </c>
      <c r="X44" s="8">
        <v>0.28798373876248845</v>
      </c>
    </row>
    <row r="45" spans="2:24" ht="12.75">
      <c r="B45" s="12">
        <f t="shared" si="4"/>
        <v>0.22</v>
      </c>
      <c r="C45" s="12">
        <f t="shared" si="0"/>
        <v>10.56</v>
      </c>
      <c r="E45" s="12">
        <f t="shared" si="5"/>
        <v>0.44</v>
      </c>
      <c r="F45" s="12">
        <f t="shared" si="1"/>
        <v>5.28</v>
      </c>
      <c r="H45" s="12">
        <f t="shared" si="6"/>
        <v>0.3839783183499846</v>
      </c>
      <c r="I45" s="25">
        <f t="shared" si="2"/>
        <v>-24.397529349609616</v>
      </c>
      <c r="J45" s="25"/>
      <c r="K45" s="25">
        <f t="shared" si="3"/>
        <v>-24.397529349609616</v>
      </c>
      <c r="L45" s="8">
        <f t="shared" si="7"/>
        <v>0.3839783183499846</v>
      </c>
      <c r="N45" s="12">
        <v>0.22</v>
      </c>
      <c r="O45" s="12">
        <v>10.56</v>
      </c>
      <c r="Q45" s="12">
        <v>0.44</v>
      </c>
      <c r="R45" s="12">
        <v>5.28</v>
      </c>
      <c r="T45" s="12">
        <v>0.3839783183499846</v>
      </c>
      <c r="U45" s="25">
        <v>-24.397529349609616</v>
      </c>
      <c r="V45" s="25"/>
      <c r="W45" s="25">
        <v>-24.397529349609616</v>
      </c>
      <c r="X45" s="8">
        <v>0.3839783183499846</v>
      </c>
    </row>
    <row r="46" spans="2:24" ht="12.75">
      <c r="B46" s="12">
        <f t="shared" si="4"/>
        <v>0.275</v>
      </c>
      <c r="C46" s="12">
        <f t="shared" si="0"/>
        <v>10.45</v>
      </c>
      <c r="E46" s="12">
        <f t="shared" si="5"/>
        <v>0.55</v>
      </c>
      <c r="F46" s="12">
        <f t="shared" si="1"/>
        <v>5.225</v>
      </c>
      <c r="H46" s="12">
        <f t="shared" si="6"/>
        <v>0.4799728979374807</v>
      </c>
      <c r="I46" s="25">
        <f t="shared" si="2"/>
        <v>-17.490813722945184</v>
      </c>
      <c r="J46" s="25"/>
      <c r="K46" s="25">
        <f t="shared" si="3"/>
        <v>-17.49081372294519</v>
      </c>
      <c r="L46" s="8">
        <f t="shared" si="7"/>
        <v>0.4799728979374807</v>
      </c>
      <c r="N46" s="12">
        <v>0.275</v>
      </c>
      <c r="O46" s="12">
        <v>10.45</v>
      </c>
      <c r="Q46" s="12">
        <v>0.55</v>
      </c>
      <c r="R46" s="12">
        <v>5.225</v>
      </c>
      <c r="T46" s="12">
        <v>0.4799728979374807</v>
      </c>
      <c r="U46" s="25">
        <v>-17.490813722945184</v>
      </c>
      <c r="V46" s="25"/>
      <c r="W46" s="25">
        <v>-17.49081372294519</v>
      </c>
      <c r="X46" s="8">
        <v>0.4799728979374807</v>
      </c>
    </row>
    <row r="47" spans="2:24" ht="12.75">
      <c r="B47" s="12">
        <f t="shared" si="4"/>
        <v>0.33</v>
      </c>
      <c r="C47" s="12">
        <f t="shared" si="0"/>
        <v>10.34</v>
      </c>
      <c r="E47" s="12">
        <f t="shared" si="5"/>
        <v>0.66</v>
      </c>
      <c r="F47" s="12">
        <f t="shared" si="1"/>
        <v>5.17</v>
      </c>
      <c r="H47" s="12">
        <f t="shared" si="6"/>
        <v>0.5759674775249769</v>
      </c>
      <c r="I47" s="25">
        <f t="shared" si="2"/>
        <v>-12.918334831698061</v>
      </c>
      <c r="J47" s="25"/>
      <c r="K47" s="25">
        <f t="shared" si="3"/>
        <v>-12.918334831698065</v>
      </c>
      <c r="L47" s="8">
        <f t="shared" si="7"/>
        <v>0.5759674775249769</v>
      </c>
      <c r="N47" s="12">
        <v>0.33</v>
      </c>
      <c r="O47" s="12">
        <v>10.34</v>
      </c>
      <c r="Q47" s="12">
        <v>0.66</v>
      </c>
      <c r="R47" s="12">
        <v>5.17</v>
      </c>
      <c r="T47" s="12">
        <v>0.5759674775249769</v>
      </c>
      <c r="U47" s="25">
        <v>-12.918334831698061</v>
      </c>
      <c r="V47" s="25"/>
      <c r="W47" s="25">
        <v>-12.918334831698065</v>
      </c>
      <c r="X47" s="8">
        <v>0.5759674775249769</v>
      </c>
    </row>
    <row r="48" spans="2:24" ht="12.75">
      <c r="B48" s="12">
        <f t="shared" si="4"/>
        <v>0.385</v>
      </c>
      <c r="C48" s="12">
        <f t="shared" si="0"/>
        <v>10.23</v>
      </c>
      <c r="E48" s="12">
        <f t="shared" si="5"/>
        <v>0.77</v>
      </c>
      <c r="F48" s="12">
        <f t="shared" si="1"/>
        <v>5.115</v>
      </c>
      <c r="H48" s="12">
        <f t="shared" si="6"/>
        <v>0.671962057112473</v>
      </c>
      <c r="I48" s="25">
        <f t="shared" si="2"/>
        <v>-9.679705503546547</v>
      </c>
      <c r="J48" s="25"/>
      <c r="K48" s="25">
        <f t="shared" si="3"/>
        <v>-9.67970550354655</v>
      </c>
      <c r="L48" s="8">
        <f t="shared" si="7"/>
        <v>0.671962057112473</v>
      </c>
      <c r="N48" s="12">
        <v>0.385</v>
      </c>
      <c r="O48" s="12">
        <v>10.23</v>
      </c>
      <c r="Q48" s="12">
        <v>0.77</v>
      </c>
      <c r="R48" s="12">
        <v>5.115</v>
      </c>
      <c r="T48" s="12">
        <v>0.671962057112473</v>
      </c>
      <c r="U48" s="25">
        <v>-9.679705503546547</v>
      </c>
      <c r="V48" s="25"/>
      <c r="W48" s="25">
        <v>-9.67970550354655</v>
      </c>
      <c r="X48" s="8">
        <v>0.671962057112473</v>
      </c>
    </row>
    <row r="49" spans="2:24" ht="12.75">
      <c r="B49" s="12">
        <f t="shared" si="4"/>
        <v>0.44</v>
      </c>
      <c r="C49" s="12">
        <f t="shared" si="0"/>
        <v>10.12</v>
      </c>
      <c r="E49" s="12">
        <f t="shared" si="5"/>
        <v>0.88</v>
      </c>
      <c r="F49" s="12">
        <f t="shared" si="1"/>
        <v>5.06</v>
      </c>
      <c r="H49" s="12">
        <f t="shared" si="6"/>
        <v>0.7679566366999692</v>
      </c>
      <c r="I49" s="25">
        <f t="shared" si="2"/>
        <v>-7.2747321523297845</v>
      </c>
      <c r="J49" s="25"/>
      <c r="K49" s="25">
        <f t="shared" si="3"/>
        <v>-7.2747321523297845</v>
      </c>
      <c r="L49" s="8">
        <f t="shared" si="7"/>
        <v>0.7679566366999692</v>
      </c>
      <c r="N49" s="12">
        <v>0.44</v>
      </c>
      <c r="O49" s="12">
        <v>10.12</v>
      </c>
      <c r="Q49" s="12">
        <v>0.88</v>
      </c>
      <c r="R49" s="12">
        <v>5.06</v>
      </c>
      <c r="T49" s="12">
        <v>0.7679566366999692</v>
      </c>
      <c r="U49" s="25">
        <v>-7.2747321523297845</v>
      </c>
      <c r="V49" s="25"/>
      <c r="W49" s="25">
        <v>-7.2747321523297845</v>
      </c>
      <c r="X49" s="8">
        <v>0.7679566366999692</v>
      </c>
    </row>
    <row r="50" spans="2:24" ht="12.75">
      <c r="B50" s="12">
        <f t="shared" si="4"/>
        <v>0.495</v>
      </c>
      <c r="C50" s="12">
        <f t="shared" si="0"/>
        <v>10.01</v>
      </c>
      <c r="E50" s="12">
        <f t="shared" si="5"/>
        <v>0.99</v>
      </c>
      <c r="F50" s="12">
        <f t="shared" si="1"/>
        <v>5.005</v>
      </c>
      <c r="H50" s="12">
        <f t="shared" si="6"/>
        <v>0.8639512162874653</v>
      </c>
      <c r="I50" s="25">
        <f t="shared" si="2"/>
        <v>-5.425529452402856</v>
      </c>
      <c r="J50" s="25"/>
      <c r="K50" s="25">
        <f t="shared" si="3"/>
        <v>-5.4255294524028574</v>
      </c>
      <c r="L50" s="8">
        <f t="shared" si="7"/>
        <v>0.8639512162874653</v>
      </c>
      <c r="N50" s="12">
        <v>0.495</v>
      </c>
      <c r="O50" s="12">
        <v>10.01</v>
      </c>
      <c r="Q50" s="12">
        <v>0.99</v>
      </c>
      <c r="R50" s="12">
        <v>5.005</v>
      </c>
      <c r="T50" s="12">
        <v>0.8639512162874653</v>
      </c>
      <c r="U50" s="25">
        <v>-5.425529452402856</v>
      </c>
      <c r="V50" s="25"/>
      <c r="W50" s="25">
        <v>-5.4255294524028574</v>
      </c>
      <c r="X50" s="8">
        <v>0.8639512162874653</v>
      </c>
    </row>
    <row r="51" spans="2:24" ht="12.75">
      <c r="B51" s="12">
        <f t="shared" si="4"/>
        <v>0.55</v>
      </c>
      <c r="C51" s="12">
        <f t="shared" si="0"/>
        <v>9.9</v>
      </c>
      <c r="E51" s="12">
        <f t="shared" si="5"/>
        <v>1.1</v>
      </c>
      <c r="F51" s="12">
        <f t="shared" si="1"/>
        <v>4.95</v>
      </c>
      <c r="H51" s="12">
        <f t="shared" si="6"/>
        <v>0.9599457958749614</v>
      </c>
      <c r="I51" s="25">
        <f t="shared" si="2"/>
        <v>-3.965366208378814</v>
      </c>
      <c r="J51" s="25"/>
      <c r="K51" s="25">
        <f t="shared" si="3"/>
        <v>-3.965366208378816</v>
      </c>
      <c r="L51" s="8">
        <f t="shared" si="7"/>
        <v>0.9599457958749614</v>
      </c>
      <c r="N51" s="12">
        <v>0.55</v>
      </c>
      <c r="O51" s="12">
        <v>9.9</v>
      </c>
      <c r="Q51" s="12">
        <v>1.1</v>
      </c>
      <c r="R51" s="12">
        <v>4.95</v>
      </c>
      <c r="T51" s="12">
        <v>0.9599457958749614</v>
      </c>
      <c r="U51" s="25">
        <v>-3.965366208378814</v>
      </c>
      <c r="V51" s="25"/>
      <c r="W51" s="25">
        <v>-3.965366208378816</v>
      </c>
      <c r="X51" s="8">
        <v>0.9599457958749614</v>
      </c>
    </row>
    <row r="52" spans="2:24" ht="12.75">
      <c r="B52" s="12">
        <f t="shared" si="4"/>
        <v>0.6050000000000001</v>
      </c>
      <c r="C52" s="12">
        <f t="shared" si="0"/>
        <v>9.79</v>
      </c>
      <c r="E52" s="12">
        <f t="shared" si="5"/>
        <v>1.2100000000000002</v>
      </c>
      <c r="F52" s="12">
        <f t="shared" si="1"/>
        <v>4.895</v>
      </c>
      <c r="H52" s="12">
        <f t="shared" si="6"/>
        <v>1.0559403754624577</v>
      </c>
      <c r="I52" s="25">
        <f t="shared" si="2"/>
        <v>-2.788140750465958</v>
      </c>
      <c r="J52" s="25"/>
      <c r="K52" s="25">
        <f t="shared" si="3"/>
        <v>-2.78814075046596</v>
      </c>
      <c r="L52" s="8">
        <f t="shared" si="7"/>
        <v>1.0559403754624577</v>
      </c>
      <c r="N52" s="12">
        <v>0.605</v>
      </c>
      <c r="O52" s="12">
        <v>9.79</v>
      </c>
      <c r="Q52" s="12">
        <v>1.21</v>
      </c>
      <c r="R52" s="12">
        <v>4.895</v>
      </c>
      <c r="T52" s="12">
        <v>1.0559403754624577</v>
      </c>
      <c r="U52" s="25">
        <v>-2.788140750465958</v>
      </c>
      <c r="V52" s="25"/>
      <c r="W52" s="25">
        <v>-2.78814075046596</v>
      </c>
      <c r="X52" s="8">
        <v>1.0559403754624577</v>
      </c>
    </row>
    <row r="53" spans="2:24" ht="12.75">
      <c r="B53" s="12">
        <f t="shared" si="4"/>
        <v>0.6600000000000001</v>
      </c>
      <c r="C53" s="12">
        <f t="shared" si="0"/>
        <v>9.68</v>
      </c>
      <c r="E53" s="12">
        <f t="shared" si="5"/>
        <v>1.3200000000000003</v>
      </c>
      <c r="F53" s="12">
        <f t="shared" si="1"/>
        <v>4.84</v>
      </c>
      <c r="H53" s="12">
        <f t="shared" si="6"/>
        <v>1.1519349550499538</v>
      </c>
      <c r="I53" s="25">
        <f t="shared" si="2"/>
        <v>-1.823118632136497</v>
      </c>
      <c r="J53" s="25"/>
      <c r="K53" s="25">
        <f t="shared" si="3"/>
        <v>-1.8231186321364987</v>
      </c>
      <c r="L53" s="8">
        <f t="shared" si="7"/>
        <v>1.1519349550499538</v>
      </c>
      <c r="N53" s="12">
        <v>0.66</v>
      </c>
      <c r="O53" s="12">
        <v>9.68</v>
      </c>
      <c r="Q53" s="12">
        <v>1.32</v>
      </c>
      <c r="R53" s="12">
        <v>4.84</v>
      </c>
      <c r="T53" s="12">
        <v>1.1519349550499538</v>
      </c>
      <c r="U53" s="25">
        <v>-1.823118632136497</v>
      </c>
      <c r="V53" s="25"/>
      <c r="W53" s="25">
        <v>-1.8231186321364987</v>
      </c>
      <c r="X53" s="8">
        <v>1.1519349550499538</v>
      </c>
    </row>
    <row r="54" spans="2:24" ht="12.75">
      <c r="B54" s="12">
        <f t="shared" si="4"/>
        <v>0.7150000000000002</v>
      </c>
      <c r="C54" s="12">
        <f t="shared" si="0"/>
        <v>9.57</v>
      </c>
      <c r="E54" s="12">
        <f t="shared" si="5"/>
        <v>1.4300000000000004</v>
      </c>
      <c r="F54" s="12">
        <f t="shared" si="1"/>
        <v>4.785</v>
      </c>
      <c r="H54" s="12">
        <f t="shared" si="6"/>
        <v>1.24792953463745</v>
      </c>
      <c r="I54" s="25">
        <f t="shared" si="2"/>
        <v>-1.0213298519481047</v>
      </c>
      <c r="J54" s="25"/>
      <c r="K54" s="25">
        <f t="shared" si="3"/>
        <v>-1.0213298519481064</v>
      </c>
      <c r="L54" s="8">
        <f t="shared" si="7"/>
        <v>1.24792953463745</v>
      </c>
      <c r="N54" s="12">
        <v>0.715</v>
      </c>
      <c r="O54" s="12">
        <v>9.57</v>
      </c>
      <c r="Q54" s="12">
        <v>1.43</v>
      </c>
      <c r="R54" s="12">
        <v>4.785</v>
      </c>
      <c r="T54" s="12">
        <v>1.24792953463745</v>
      </c>
      <c r="U54" s="25">
        <v>-1.0213298519481047</v>
      </c>
      <c r="V54" s="25"/>
      <c r="W54" s="25">
        <v>-1.0213298519481064</v>
      </c>
      <c r="X54" s="8">
        <v>1.24792953463745</v>
      </c>
    </row>
    <row r="55" spans="2:24" ht="12.75">
      <c r="B55" s="12">
        <f t="shared" si="4"/>
        <v>0.7700000000000002</v>
      </c>
      <c r="C55" s="12">
        <f t="shared" si="0"/>
        <v>9.459999999999999</v>
      </c>
      <c r="E55" s="12">
        <f t="shared" si="5"/>
        <v>1.5400000000000005</v>
      </c>
      <c r="F55" s="12">
        <f t="shared" si="1"/>
        <v>4.7299999999999995</v>
      </c>
      <c r="H55" s="12">
        <f t="shared" si="6"/>
        <v>1.343924114224946</v>
      </c>
      <c r="I55" s="25">
        <f t="shared" si="2"/>
        <v>-0.34779583744198206</v>
      </c>
      <c r="J55" s="25"/>
      <c r="K55" s="25">
        <f t="shared" si="3"/>
        <v>-0.34779583744198383</v>
      </c>
      <c r="L55" s="8">
        <f t="shared" si="7"/>
        <v>1.343924114224946</v>
      </c>
      <c r="N55" s="12">
        <v>0.77</v>
      </c>
      <c r="O55" s="12">
        <v>9.46</v>
      </c>
      <c r="Q55" s="12">
        <v>1.54</v>
      </c>
      <c r="R55" s="12">
        <v>4.73</v>
      </c>
      <c r="T55" s="12">
        <v>1.343924114224946</v>
      </c>
      <c r="U55" s="25">
        <v>-0.34779583744198206</v>
      </c>
      <c r="V55" s="25"/>
      <c r="W55" s="25">
        <v>-0.34779583744198383</v>
      </c>
      <c r="X55" s="8">
        <v>1.343924114224946</v>
      </c>
    </row>
    <row r="56" spans="2:24" ht="12.75">
      <c r="B56" s="12">
        <f t="shared" si="4"/>
        <v>0.8250000000000003</v>
      </c>
      <c r="C56" s="12">
        <f t="shared" si="0"/>
        <v>9.35</v>
      </c>
      <c r="E56" s="12">
        <f t="shared" si="5"/>
        <v>1.6500000000000006</v>
      </c>
      <c r="F56" s="12">
        <f t="shared" si="1"/>
        <v>4.675</v>
      </c>
      <c r="H56" s="12">
        <f t="shared" si="6"/>
        <v>1.4399186938124422</v>
      </c>
      <c r="I56" s="25">
        <f t="shared" si="2"/>
        <v>0.22313436451832303</v>
      </c>
      <c r="J56" s="25"/>
      <c r="K56" s="25">
        <f t="shared" si="3"/>
        <v>0.22313436451832125</v>
      </c>
      <c r="L56" s="8">
        <f t="shared" si="7"/>
        <v>1.4399186938124422</v>
      </c>
      <c r="N56" s="12">
        <v>0.825</v>
      </c>
      <c r="O56" s="12">
        <v>9.35</v>
      </c>
      <c r="Q56" s="12">
        <v>1.65</v>
      </c>
      <c r="R56" s="12">
        <v>4.675</v>
      </c>
      <c r="T56" s="12">
        <v>1.4399186938124422</v>
      </c>
      <c r="U56" s="25">
        <v>0.22313436451832303</v>
      </c>
      <c r="V56" s="25"/>
      <c r="W56" s="25">
        <v>0.22313436451832125</v>
      </c>
      <c r="X56" s="8">
        <v>1.4399186938124422</v>
      </c>
    </row>
    <row r="57" spans="2:24" ht="12.75">
      <c r="B57" s="12">
        <f t="shared" si="4"/>
        <v>0.8800000000000003</v>
      </c>
      <c r="C57" s="12">
        <f t="shared" si="0"/>
        <v>9.239999999999998</v>
      </c>
      <c r="E57" s="12">
        <f t="shared" si="5"/>
        <v>1.7600000000000007</v>
      </c>
      <c r="F57" s="12">
        <f t="shared" si="1"/>
        <v>4.619999999999999</v>
      </c>
      <c r="H57" s="12">
        <f t="shared" si="6"/>
        <v>1.5359132733999383</v>
      </c>
      <c r="I57" s="25">
        <f t="shared" si="2"/>
        <v>0.7106989687851542</v>
      </c>
      <c r="J57" s="25"/>
      <c r="K57" s="25">
        <f t="shared" si="3"/>
        <v>0.7106989687851542</v>
      </c>
      <c r="L57" s="8">
        <f t="shared" si="7"/>
        <v>1.5359132733999383</v>
      </c>
      <c r="N57" s="12">
        <v>0.88</v>
      </c>
      <c r="O57" s="12">
        <v>9.24</v>
      </c>
      <c r="Q57" s="12">
        <v>1.76</v>
      </c>
      <c r="R57" s="12">
        <v>4.62</v>
      </c>
      <c r="T57" s="12">
        <v>1.5359132733999383</v>
      </c>
      <c r="U57" s="25">
        <v>0.7106989687851542</v>
      </c>
      <c r="V57" s="25"/>
      <c r="W57" s="25">
        <v>0.7106989687851542</v>
      </c>
      <c r="X57" s="8">
        <v>1.5359132733999383</v>
      </c>
    </row>
    <row r="58" spans="2:24" ht="12.75">
      <c r="B58" s="12">
        <f t="shared" si="4"/>
        <v>0.9350000000000004</v>
      </c>
      <c r="C58" s="12">
        <f t="shared" si="0"/>
        <v>9.129999999999999</v>
      </c>
      <c r="E58" s="12">
        <f t="shared" si="5"/>
        <v>1.8700000000000008</v>
      </c>
      <c r="F58" s="12">
        <f t="shared" si="1"/>
        <v>4.5649999999999995</v>
      </c>
      <c r="H58" s="12">
        <f t="shared" si="6"/>
        <v>1.6319078529874345</v>
      </c>
      <c r="I58" s="25">
        <f t="shared" si="2"/>
        <v>1.1296095514220639</v>
      </c>
      <c r="J58" s="25"/>
      <c r="K58" s="25">
        <f t="shared" si="3"/>
        <v>1.129609551422062</v>
      </c>
      <c r="L58" s="8">
        <f t="shared" si="7"/>
        <v>1.6319078529874345</v>
      </c>
      <c r="N58" s="12">
        <v>0.935</v>
      </c>
      <c r="O58" s="12">
        <v>9.13</v>
      </c>
      <c r="Q58" s="12">
        <v>1.87</v>
      </c>
      <c r="R58" s="12">
        <v>4.565</v>
      </c>
      <c r="T58" s="12">
        <v>1.6319078529874345</v>
      </c>
      <c r="U58" s="25">
        <v>1.1296095514220639</v>
      </c>
      <c r="V58" s="25"/>
      <c r="W58" s="25">
        <v>1.129609551422062</v>
      </c>
      <c r="X58" s="8">
        <v>1.6319078529874345</v>
      </c>
    </row>
    <row r="59" spans="2:24" ht="12.75">
      <c r="B59" s="12">
        <f t="shared" si="4"/>
        <v>0.9900000000000004</v>
      </c>
      <c r="C59" s="12">
        <f t="shared" si="0"/>
        <v>9.02</v>
      </c>
      <c r="E59" s="12">
        <f t="shared" si="5"/>
        <v>1.9800000000000009</v>
      </c>
      <c r="F59" s="12">
        <f t="shared" si="1"/>
        <v>4.51</v>
      </c>
      <c r="H59" s="12">
        <f t="shared" si="6"/>
        <v>1.7279024325749306</v>
      </c>
      <c r="I59" s="25">
        <f t="shared" si="2"/>
        <v>1.4913084493673736</v>
      </c>
      <c r="J59" s="25"/>
      <c r="K59" s="25">
        <f t="shared" si="3"/>
        <v>1.4913084493673727</v>
      </c>
      <c r="L59" s="8">
        <f t="shared" si="7"/>
        <v>1.7279024325749306</v>
      </c>
      <c r="N59" s="12">
        <v>0.99</v>
      </c>
      <c r="O59" s="12">
        <v>9.02</v>
      </c>
      <c r="Q59" s="12">
        <v>1.98</v>
      </c>
      <c r="R59" s="12">
        <v>4.51</v>
      </c>
      <c r="T59" s="12">
        <v>1.7279024325749306</v>
      </c>
      <c r="U59" s="25">
        <v>1.4913084493673736</v>
      </c>
      <c r="V59" s="25"/>
      <c r="W59" s="25">
        <v>1.4913084493673727</v>
      </c>
      <c r="X59" s="8">
        <v>1.7279024325749306</v>
      </c>
    </row>
    <row r="60" spans="2:24" ht="12.75">
      <c r="B60" s="12">
        <f t="shared" si="4"/>
        <v>1.0450000000000004</v>
      </c>
      <c r="C60" s="12">
        <f t="shared" si="0"/>
        <v>8.91</v>
      </c>
      <c r="E60" s="12">
        <f t="shared" si="5"/>
        <v>2.0900000000000007</v>
      </c>
      <c r="F60" s="12">
        <f t="shared" si="1"/>
        <v>4.455</v>
      </c>
      <c r="H60" s="12">
        <f t="shared" si="6"/>
        <v>1.8238970121624267</v>
      </c>
      <c r="I60" s="25">
        <f t="shared" si="2"/>
        <v>1.8048290865197565</v>
      </c>
      <c r="J60" s="25"/>
      <c r="K60" s="25">
        <f t="shared" si="3"/>
        <v>1.8048290865197556</v>
      </c>
      <c r="L60" s="8">
        <f t="shared" si="7"/>
        <v>1.8238970121624267</v>
      </c>
      <c r="N60" s="12">
        <v>1.045</v>
      </c>
      <c r="O60" s="12">
        <v>8.91</v>
      </c>
      <c r="Q60" s="12">
        <v>2.09</v>
      </c>
      <c r="R60" s="12">
        <v>4.455</v>
      </c>
      <c r="T60" s="12">
        <v>1.8238970121624267</v>
      </c>
      <c r="U60" s="25">
        <v>1.8048290865197565</v>
      </c>
      <c r="V60" s="25"/>
      <c r="W60" s="25">
        <v>1.8048290865197556</v>
      </c>
      <c r="X60" s="8">
        <v>1.8238970121624267</v>
      </c>
    </row>
    <row r="61" spans="2:24" ht="12.75">
      <c r="B61" s="12">
        <f t="shared" si="4"/>
        <v>1.1000000000000003</v>
      </c>
      <c r="C61" s="12">
        <f t="shared" si="0"/>
        <v>8.799999999999999</v>
      </c>
      <c r="E61" s="12">
        <f t="shared" si="5"/>
        <v>2.2000000000000006</v>
      </c>
      <c r="F61" s="12">
        <f t="shared" si="1"/>
        <v>4.3999999999999995</v>
      </c>
      <c r="H61" s="12">
        <f t="shared" si="6"/>
        <v>1.9198915917499229</v>
      </c>
      <c r="I61" s="25">
        <f t="shared" si="2"/>
        <v>2.0773982019981503</v>
      </c>
      <c r="J61" s="25"/>
      <c r="K61" s="25">
        <f t="shared" si="3"/>
        <v>2.0773982019981494</v>
      </c>
      <c r="L61" s="8">
        <f t="shared" si="7"/>
        <v>1.9198915917499229</v>
      </c>
      <c r="N61" s="12">
        <v>1.1</v>
      </c>
      <c r="O61" s="12">
        <v>8.8</v>
      </c>
      <c r="Q61" s="12">
        <v>2.2</v>
      </c>
      <c r="R61" s="12">
        <v>4.4</v>
      </c>
      <c r="T61" s="12">
        <v>1.9198915917499229</v>
      </c>
      <c r="U61" s="25">
        <v>2.0773982019981503</v>
      </c>
      <c r="V61" s="25"/>
      <c r="W61" s="25">
        <v>2.0773982019981494</v>
      </c>
      <c r="X61" s="8">
        <v>1.9198915917499229</v>
      </c>
    </row>
    <row r="62" spans="2:24" ht="12.75">
      <c r="B62" s="12">
        <f t="shared" si="4"/>
        <v>1.1550000000000002</v>
      </c>
      <c r="C62" s="12">
        <f t="shared" si="0"/>
        <v>8.69</v>
      </c>
      <c r="E62" s="12">
        <f t="shared" si="5"/>
        <v>2.3100000000000005</v>
      </c>
      <c r="F62" s="12">
        <f t="shared" si="1"/>
        <v>4.345</v>
      </c>
      <c r="H62" s="12">
        <f t="shared" si="6"/>
        <v>2.015886171337419</v>
      </c>
      <c r="I62" s="25">
        <f t="shared" si="2"/>
        <v>2.314866013184556</v>
      </c>
      <c r="J62" s="25"/>
      <c r="K62" s="25">
        <f t="shared" si="3"/>
        <v>2.314866013184555</v>
      </c>
      <c r="L62" s="8">
        <f t="shared" si="7"/>
        <v>2.015886171337419</v>
      </c>
      <c r="N62" s="12">
        <v>1.155</v>
      </c>
      <c r="O62" s="12">
        <v>8.69</v>
      </c>
      <c r="Q62" s="12">
        <v>2.31</v>
      </c>
      <c r="R62" s="12">
        <v>4.345</v>
      </c>
      <c r="T62" s="12">
        <v>2.015886171337419</v>
      </c>
      <c r="U62" s="25">
        <v>2.314866013184556</v>
      </c>
      <c r="V62" s="25"/>
      <c r="W62" s="25">
        <v>2.314866013184555</v>
      </c>
      <c r="X62" s="8">
        <v>2.015886171337419</v>
      </c>
    </row>
    <row r="63" spans="2:24" ht="12.75">
      <c r="B63" s="12">
        <f t="shared" si="4"/>
        <v>1.2100000000000002</v>
      </c>
      <c r="C63" s="12">
        <f t="shared" si="0"/>
        <v>8.58</v>
      </c>
      <c r="E63" s="12">
        <f t="shared" si="5"/>
        <v>2.4200000000000004</v>
      </c>
      <c r="F63" s="12">
        <f t="shared" si="1"/>
        <v>4.29</v>
      </c>
      <c r="H63" s="12">
        <f t="shared" si="6"/>
        <v>2.1118807509249153</v>
      </c>
      <c r="I63" s="25">
        <f t="shared" si="2"/>
        <v>2.522019061573335</v>
      </c>
      <c r="J63" s="25"/>
      <c r="K63" s="25">
        <f t="shared" si="3"/>
        <v>2.522019061573334</v>
      </c>
      <c r="L63" s="8">
        <f t="shared" si="7"/>
        <v>2.1118807509249153</v>
      </c>
      <c r="N63" s="12">
        <v>1.21</v>
      </c>
      <c r="O63" s="12">
        <v>8.58</v>
      </c>
      <c r="Q63" s="12">
        <v>2.42</v>
      </c>
      <c r="R63" s="12">
        <v>4.29</v>
      </c>
      <c r="T63" s="12">
        <v>2.1118807509249153</v>
      </c>
      <c r="U63" s="25">
        <v>2.522019061573335</v>
      </c>
      <c r="V63" s="25"/>
      <c r="W63" s="25">
        <v>2.522019061573334</v>
      </c>
      <c r="X63" s="8">
        <v>2.1118807509249153</v>
      </c>
    </row>
    <row r="64" spans="2:24" ht="12.75">
      <c r="B64" s="12">
        <f t="shared" si="4"/>
        <v>1.2650000000000001</v>
      </c>
      <c r="C64" s="12">
        <f t="shared" si="0"/>
        <v>8.469999999999999</v>
      </c>
      <c r="E64" s="12">
        <f t="shared" si="5"/>
        <v>2.5300000000000002</v>
      </c>
      <c r="F64" s="12">
        <f t="shared" si="1"/>
        <v>4.234999999999999</v>
      </c>
      <c r="H64" s="12">
        <f t="shared" si="6"/>
        <v>2.2078753305124117</v>
      </c>
      <c r="I64" s="25">
        <f t="shared" si="2"/>
        <v>2.702811446659828</v>
      </c>
      <c r="J64" s="25"/>
      <c r="K64" s="25">
        <f t="shared" si="3"/>
        <v>2.702811446659827</v>
      </c>
      <c r="L64" s="8">
        <f t="shared" si="7"/>
        <v>2.2078753305124117</v>
      </c>
      <c r="N64" s="12">
        <v>1.265</v>
      </c>
      <c r="O64" s="12">
        <v>8.47</v>
      </c>
      <c r="Q64" s="12">
        <v>2.53</v>
      </c>
      <c r="R64" s="12">
        <v>4.235</v>
      </c>
      <c r="T64" s="12">
        <v>2.2078753305124117</v>
      </c>
      <c r="U64" s="25">
        <v>2.702811446659828</v>
      </c>
      <c r="V64" s="25"/>
      <c r="W64" s="25">
        <v>2.702811446659827</v>
      </c>
      <c r="X64" s="8">
        <v>2.2078753305124117</v>
      </c>
    </row>
    <row r="65" spans="2:24" ht="12.75">
      <c r="B65" s="12">
        <f t="shared" si="4"/>
        <v>1.32</v>
      </c>
      <c r="C65" s="12">
        <f t="shared" si="0"/>
        <v>8.36</v>
      </c>
      <c r="E65" s="12">
        <f t="shared" si="5"/>
        <v>2.64</v>
      </c>
      <c r="F65" s="12">
        <f t="shared" si="1"/>
        <v>4.18</v>
      </c>
      <c r="H65" s="12">
        <f t="shared" si="6"/>
        <v>2.303869910099908</v>
      </c>
      <c r="I65" s="25">
        <f t="shared" si="2"/>
        <v>2.8605382513568207</v>
      </c>
      <c r="J65" s="25"/>
      <c r="K65" s="25">
        <f t="shared" si="3"/>
        <v>2.86053825135682</v>
      </c>
      <c r="L65" s="8">
        <f t="shared" si="7"/>
        <v>2.303869910099908</v>
      </c>
      <c r="N65" s="12">
        <v>1.32</v>
      </c>
      <c r="O65" s="12">
        <v>8.36</v>
      </c>
      <c r="Q65" s="12">
        <v>2.64</v>
      </c>
      <c r="R65" s="12">
        <v>4.18</v>
      </c>
      <c r="T65" s="12">
        <v>2.303869910099908</v>
      </c>
      <c r="U65" s="25">
        <v>2.8605382513568207</v>
      </c>
      <c r="V65" s="25"/>
      <c r="W65" s="25">
        <v>2.86053825135682</v>
      </c>
      <c r="X65" s="8">
        <v>2.303869910099908</v>
      </c>
    </row>
    <row r="66" spans="2:24" ht="12.75">
      <c r="B66" s="12">
        <f t="shared" si="4"/>
        <v>1.375</v>
      </c>
      <c r="C66" s="12">
        <f t="shared" si="0"/>
        <v>8.25</v>
      </c>
      <c r="E66" s="12">
        <f t="shared" si="5"/>
        <v>2.75</v>
      </c>
      <c r="F66" s="12">
        <f t="shared" si="1"/>
        <v>4.125</v>
      </c>
      <c r="H66" s="12">
        <f t="shared" si="6"/>
        <v>2.3998644896874044</v>
      </c>
      <c r="I66" s="25">
        <f t="shared" si="2"/>
        <v>2.9979673453110562</v>
      </c>
      <c r="J66" s="25"/>
      <c r="K66" s="25">
        <f t="shared" si="3"/>
        <v>2.9979673453110562</v>
      </c>
      <c r="L66" s="8">
        <f t="shared" si="7"/>
        <v>2.3998644896874044</v>
      </c>
      <c r="N66" s="12">
        <v>1.375</v>
      </c>
      <c r="O66" s="12">
        <v>8.25</v>
      </c>
      <c r="Q66" s="12">
        <v>2.75</v>
      </c>
      <c r="R66" s="12">
        <v>4.125</v>
      </c>
      <c r="T66" s="12">
        <v>2.3998644896874044</v>
      </c>
      <c r="U66" s="25">
        <v>2.9979673453110562</v>
      </c>
      <c r="V66" s="25"/>
      <c r="W66" s="25">
        <v>2.9979673453110562</v>
      </c>
      <c r="X66" s="8">
        <v>2.3998644896874044</v>
      </c>
    </row>
    <row r="67" spans="2:24" ht="12.75">
      <c r="B67" s="12">
        <f t="shared" si="4"/>
        <v>1.43</v>
      </c>
      <c r="C67" s="12">
        <f t="shared" si="0"/>
        <v>8.14</v>
      </c>
      <c r="E67" s="12">
        <f t="shared" si="5"/>
        <v>2.86</v>
      </c>
      <c r="F67" s="12">
        <f t="shared" si="1"/>
        <v>4.07</v>
      </c>
      <c r="H67" s="12">
        <f t="shared" si="6"/>
        <v>2.4958590692749008</v>
      </c>
      <c r="I67" s="25">
        <f t="shared" si="2"/>
        <v>3.1174407720697745</v>
      </c>
      <c r="J67" s="25"/>
      <c r="K67" s="25">
        <f t="shared" si="3"/>
        <v>3.1174407720697737</v>
      </c>
      <c r="L67" s="8">
        <f t="shared" si="7"/>
        <v>2.4958590692749008</v>
      </c>
      <c r="N67" s="12">
        <v>1.43</v>
      </c>
      <c r="O67" s="12">
        <v>8.14</v>
      </c>
      <c r="Q67" s="12">
        <v>2.86</v>
      </c>
      <c r="R67" s="12">
        <v>4.07</v>
      </c>
      <c r="T67" s="12">
        <v>2.4958590692749008</v>
      </c>
      <c r="U67" s="25">
        <v>3.1174407720697745</v>
      </c>
      <c r="V67" s="25"/>
      <c r="W67" s="25">
        <v>3.1174407720697737</v>
      </c>
      <c r="X67" s="8">
        <v>2.4958590692749008</v>
      </c>
    </row>
    <row r="68" spans="2:24" ht="12.75">
      <c r="B68" s="12">
        <f t="shared" si="4"/>
        <v>1.4849999999999999</v>
      </c>
      <c r="C68" s="12">
        <f t="shared" si="0"/>
        <v>8.030000000000001</v>
      </c>
      <c r="E68" s="12">
        <f t="shared" si="5"/>
        <v>2.9699999999999998</v>
      </c>
      <c r="F68" s="12">
        <f t="shared" si="1"/>
        <v>4.015000000000001</v>
      </c>
      <c r="H68" s="12">
        <f t="shared" si="6"/>
        <v>2.591853648862397</v>
      </c>
      <c r="I68" s="25">
        <f t="shared" si="2"/>
        <v>3.220953605765808</v>
      </c>
      <c r="J68" s="25"/>
      <c r="K68" s="25">
        <f t="shared" si="3"/>
        <v>3.220953605765808</v>
      </c>
      <c r="L68" s="8">
        <f t="shared" si="7"/>
        <v>2.591853648862397</v>
      </c>
      <c r="N68" s="12">
        <v>1.485</v>
      </c>
      <c r="O68" s="12">
        <v>8.03</v>
      </c>
      <c r="Q68" s="12">
        <v>2.97</v>
      </c>
      <c r="R68" s="12">
        <v>4.015</v>
      </c>
      <c r="T68" s="12">
        <v>2.591853648862397</v>
      </c>
      <c r="U68" s="25">
        <v>3.220953605765808</v>
      </c>
      <c r="V68" s="25"/>
      <c r="W68" s="25">
        <v>3.220953605765808</v>
      </c>
      <c r="X68" s="8">
        <v>2.591853648862397</v>
      </c>
    </row>
    <row r="69" spans="2:24" ht="12.75">
      <c r="B69" s="12">
        <f t="shared" si="4"/>
        <v>1.5399999999999998</v>
      </c>
      <c r="C69" s="12">
        <f t="shared" si="0"/>
        <v>7.92</v>
      </c>
      <c r="E69" s="12">
        <f t="shared" si="5"/>
        <v>3.0799999999999996</v>
      </c>
      <c r="F69" s="12">
        <f t="shared" si="1"/>
        <v>3.96</v>
      </c>
      <c r="H69" s="12">
        <f t="shared" si="6"/>
        <v>2.6878482284498935</v>
      </c>
      <c r="I69" s="25">
        <f t="shared" si="2"/>
        <v>3.31021590994159</v>
      </c>
      <c r="J69" s="25"/>
      <c r="K69" s="25">
        <f t="shared" si="3"/>
        <v>3.310215909941589</v>
      </c>
      <c r="L69" s="8">
        <f t="shared" si="7"/>
        <v>2.6878482284498935</v>
      </c>
      <c r="N69" s="12">
        <v>1.54</v>
      </c>
      <c r="O69" s="12">
        <v>7.92</v>
      </c>
      <c r="Q69" s="12">
        <v>3.08</v>
      </c>
      <c r="R69" s="12">
        <v>3.96</v>
      </c>
      <c r="T69" s="12">
        <v>2.6878482284498935</v>
      </c>
      <c r="U69" s="25">
        <v>3.31021590994159</v>
      </c>
      <c r="V69" s="25"/>
      <c r="W69" s="25">
        <v>3.310215909941589</v>
      </c>
      <c r="X69" s="8">
        <v>2.6878482284498935</v>
      </c>
    </row>
    <row r="70" spans="2:24" ht="12.75">
      <c r="B70" s="12">
        <f t="shared" si="4"/>
        <v>1.5949999999999998</v>
      </c>
      <c r="C70" s="12">
        <f t="shared" si="0"/>
        <v>7.8100000000000005</v>
      </c>
      <c r="E70" s="12">
        <f t="shared" si="5"/>
        <v>3.1899999999999995</v>
      </c>
      <c r="F70" s="12">
        <f t="shared" si="1"/>
        <v>3.9050000000000002</v>
      </c>
      <c r="H70" s="12">
        <f t="shared" si="6"/>
        <v>2.78384280803739</v>
      </c>
      <c r="I70" s="25">
        <f t="shared" si="2"/>
        <v>3.3867018773061126</v>
      </c>
      <c r="J70" s="25"/>
      <c r="K70" s="25">
        <f t="shared" si="3"/>
        <v>3.3867018773061117</v>
      </c>
      <c r="L70" s="8">
        <f t="shared" si="7"/>
        <v>2.78384280803739</v>
      </c>
      <c r="N70" s="12">
        <v>1.595</v>
      </c>
      <c r="O70" s="12">
        <v>7.81</v>
      </c>
      <c r="Q70" s="12">
        <v>3.19</v>
      </c>
      <c r="R70" s="12">
        <v>3.905</v>
      </c>
      <c r="T70" s="12">
        <v>2.78384280803739</v>
      </c>
      <c r="U70" s="25">
        <v>3.3867018773061126</v>
      </c>
      <c r="V70" s="25"/>
      <c r="W70" s="25">
        <v>3.3867018773061117</v>
      </c>
      <c r="X70" s="8">
        <v>2.78384280803739</v>
      </c>
    </row>
    <row r="71" spans="2:24" ht="12.75">
      <c r="B71" s="12">
        <f t="shared" si="4"/>
        <v>1.6499999999999997</v>
      </c>
      <c r="C71" s="12">
        <f t="shared" si="0"/>
        <v>7.700000000000001</v>
      </c>
      <c r="E71" s="12">
        <f t="shared" si="5"/>
        <v>3.2999999999999994</v>
      </c>
      <c r="F71" s="12">
        <f t="shared" si="1"/>
        <v>3.8500000000000005</v>
      </c>
      <c r="H71" s="12">
        <f t="shared" si="6"/>
        <v>2.879837387624886</v>
      </c>
      <c r="I71" s="25">
        <f t="shared" si="2"/>
        <v>3.4516891415405</v>
      </c>
      <c r="J71" s="25"/>
      <c r="K71" s="25">
        <f t="shared" si="3"/>
        <v>3.4516891415404993</v>
      </c>
      <c r="L71" s="8">
        <f t="shared" si="7"/>
        <v>2.879837387624886</v>
      </c>
      <c r="N71" s="12">
        <v>1.65</v>
      </c>
      <c r="O71" s="12">
        <v>7.7</v>
      </c>
      <c r="Q71" s="12">
        <v>3.3</v>
      </c>
      <c r="R71" s="12">
        <v>3.85</v>
      </c>
      <c r="T71" s="12">
        <v>2.879837387624886</v>
      </c>
      <c r="U71" s="25">
        <v>3.4516891415405</v>
      </c>
      <c r="V71" s="25"/>
      <c r="W71" s="25">
        <v>3.4516891415404993</v>
      </c>
      <c r="X71" s="8">
        <v>2.879837387624886</v>
      </c>
    </row>
    <row r="72" spans="2:24" ht="12.75">
      <c r="B72" s="12">
        <f t="shared" si="4"/>
        <v>1.7049999999999996</v>
      </c>
      <c r="C72" s="12">
        <f t="shared" si="0"/>
        <v>7.590000000000001</v>
      </c>
      <c r="E72" s="12">
        <f t="shared" si="5"/>
        <v>3.4099999999999993</v>
      </c>
      <c r="F72" s="12">
        <f t="shared" si="1"/>
        <v>3.7950000000000004</v>
      </c>
      <c r="H72" s="12">
        <f t="shared" si="6"/>
        <v>2.9758319672123825</v>
      </c>
      <c r="I72" s="25">
        <f t="shared" si="2"/>
        <v>3.5062904803670234</v>
      </c>
      <c r="J72" s="25"/>
      <c r="K72" s="25">
        <f t="shared" si="3"/>
        <v>3.5062904803670225</v>
      </c>
      <c r="L72" s="8">
        <f t="shared" si="7"/>
        <v>2.9758319672123825</v>
      </c>
      <c r="N72" s="12">
        <v>1.705</v>
      </c>
      <c r="O72" s="12">
        <v>7.59</v>
      </c>
      <c r="Q72" s="12">
        <v>3.41</v>
      </c>
      <c r="R72" s="12">
        <v>3.795</v>
      </c>
      <c r="T72" s="12">
        <v>2.9758319672123825</v>
      </c>
      <c r="U72" s="25">
        <v>3.5062904803670234</v>
      </c>
      <c r="V72" s="25"/>
      <c r="W72" s="25">
        <v>3.5062904803670225</v>
      </c>
      <c r="X72" s="8">
        <v>2.9758319672123825</v>
      </c>
    </row>
    <row r="73" spans="2:24" ht="12.75">
      <c r="B73" s="12">
        <f t="shared" si="4"/>
        <v>1.7599999999999996</v>
      </c>
      <c r="C73" s="12">
        <f aca="true" t="shared" si="8" ref="C73:C104">(a-MCa+Sa)/b-2*B73</f>
        <v>7.48</v>
      </c>
      <c r="E73" s="12">
        <f t="shared" si="5"/>
        <v>3.519999999999999</v>
      </c>
      <c r="F73" s="12">
        <f aca="true" t="shared" si="9" ref="F73:F104">(a-MCb+Sb)/2*b-E73/2</f>
        <v>3.74</v>
      </c>
      <c r="H73" s="12">
        <f t="shared" si="6"/>
        <v>3.071826546799879</v>
      </c>
      <c r="I73" s="25">
        <f aca="true" t="shared" si="10" ref="I73:I104">(a-MCa)/b-H73-((P-MCa)*Qa)/(b*H73)</f>
        <v>3.551479574292671</v>
      </c>
      <c r="J73" s="25"/>
      <c r="K73" s="25">
        <f aca="true" t="shared" si="11" ref="K73:K104">(a-MCb)/b-L73-(P-MCb)*Qb/(b*L73)</f>
        <v>3.55147957429267</v>
      </c>
      <c r="L73" s="8">
        <f t="shared" si="7"/>
        <v>3.071826546799879</v>
      </c>
      <c r="N73" s="12">
        <v>1.76</v>
      </c>
      <c r="O73" s="12">
        <v>7.48</v>
      </c>
      <c r="Q73" s="12">
        <v>3.52</v>
      </c>
      <c r="R73" s="12">
        <v>3.74</v>
      </c>
      <c r="T73" s="12">
        <v>3.071826546799879</v>
      </c>
      <c r="U73" s="25">
        <v>3.551479574292671</v>
      </c>
      <c r="V73" s="25"/>
      <c r="W73" s="25">
        <v>3.55147957429267</v>
      </c>
      <c r="X73" s="8">
        <v>3.071826546799879</v>
      </c>
    </row>
    <row r="74" spans="2:24" ht="12.75">
      <c r="B74" s="12">
        <f aca="true" t="shared" si="12" ref="B74:B105">B73+((a-MCa+Sa)/2*b)/$C$35</f>
        <v>1.8149999999999995</v>
      </c>
      <c r="C74" s="12">
        <f t="shared" si="8"/>
        <v>7.370000000000001</v>
      </c>
      <c r="E74" s="12">
        <f aca="true" t="shared" si="13" ref="E74:E105">E73+((a-MCb+Sb)/b)/$C$35</f>
        <v>3.629999999999999</v>
      </c>
      <c r="F74" s="12">
        <f t="shared" si="9"/>
        <v>3.6850000000000005</v>
      </c>
      <c r="H74" s="12">
        <f t="shared" si="6"/>
        <v>3.1678211263873752</v>
      </c>
      <c r="I74" s="25">
        <f t="shared" si="10"/>
        <v>3.588112081944794</v>
      </c>
      <c r="J74" s="25"/>
      <c r="K74" s="25">
        <f t="shared" si="11"/>
        <v>3.588112081944794</v>
      </c>
      <c r="L74" s="8">
        <f t="shared" si="7"/>
        <v>3.1678211263873752</v>
      </c>
      <c r="N74" s="12">
        <v>1.815</v>
      </c>
      <c r="O74" s="12">
        <v>7.37</v>
      </c>
      <c r="Q74" s="12">
        <v>3.63</v>
      </c>
      <c r="R74" s="12">
        <v>3.685</v>
      </c>
      <c r="T74" s="12">
        <v>3.1678211263873752</v>
      </c>
      <c r="U74" s="25">
        <v>3.588112081944794</v>
      </c>
      <c r="V74" s="25"/>
      <c r="W74" s="25">
        <v>3.588112081944794</v>
      </c>
      <c r="X74" s="8">
        <v>3.1678211263873752</v>
      </c>
    </row>
    <row r="75" spans="2:24" ht="12.75">
      <c r="B75" s="12">
        <f t="shared" si="12"/>
        <v>1.8699999999999994</v>
      </c>
      <c r="C75" s="12">
        <f t="shared" si="8"/>
        <v>7.260000000000002</v>
      </c>
      <c r="E75" s="12">
        <f t="shared" si="13"/>
        <v>3.739999999999999</v>
      </c>
      <c r="F75" s="12">
        <f t="shared" si="9"/>
        <v>3.630000000000001</v>
      </c>
      <c r="H75" s="12">
        <f t="shared" si="6"/>
        <v>3.2638157059748716</v>
      </c>
      <c r="I75" s="25">
        <f t="shared" si="10"/>
        <v>3.6169429962298816</v>
      </c>
      <c r="J75" s="25"/>
      <c r="K75" s="25">
        <f t="shared" si="11"/>
        <v>3.6169429962298807</v>
      </c>
      <c r="L75" s="8">
        <f t="shared" si="7"/>
        <v>3.2638157059748716</v>
      </c>
      <c r="N75" s="12">
        <v>1.87</v>
      </c>
      <c r="O75" s="12">
        <v>7.26</v>
      </c>
      <c r="Q75" s="12">
        <v>3.74</v>
      </c>
      <c r="R75" s="12">
        <v>3.63</v>
      </c>
      <c r="T75" s="12">
        <v>3.2638157059748716</v>
      </c>
      <c r="U75" s="25">
        <v>3.6169429962298816</v>
      </c>
      <c r="V75" s="25"/>
      <c r="W75" s="25">
        <v>3.6169429962298807</v>
      </c>
      <c r="X75" s="8">
        <v>3.2638157059748716</v>
      </c>
    </row>
    <row r="76" spans="2:24" ht="12.75">
      <c r="B76" s="12">
        <f t="shared" si="12"/>
        <v>1.9249999999999994</v>
      </c>
      <c r="C76" s="12">
        <f t="shared" si="8"/>
        <v>7.150000000000001</v>
      </c>
      <c r="E76" s="12">
        <f t="shared" si="13"/>
        <v>3.8499999999999988</v>
      </c>
      <c r="F76" s="12">
        <f t="shared" si="9"/>
        <v>3.5750000000000006</v>
      </c>
      <c r="H76" s="12">
        <f t="shared" si="6"/>
        <v>3.359810285562368</v>
      </c>
      <c r="I76" s="25">
        <f t="shared" si="10"/>
        <v>3.6386410251508208</v>
      </c>
      <c r="J76" s="25"/>
      <c r="K76" s="25">
        <f t="shared" si="11"/>
        <v>3.63864102515082</v>
      </c>
      <c r="L76" s="8">
        <f t="shared" si="7"/>
        <v>3.359810285562368</v>
      </c>
      <c r="N76" s="12">
        <v>1.925</v>
      </c>
      <c r="O76" s="12">
        <v>7.15</v>
      </c>
      <c r="Q76" s="12">
        <v>3.85</v>
      </c>
      <c r="R76" s="12">
        <v>3.575</v>
      </c>
      <c r="T76" s="12">
        <v>3.359810285562368</v>
      </c>
      <c r="U76" s="25">
        <v>3.6386410251508208</v>
      </c>
      <c r="V76" s="25"/>
      <c r="W76" s="25">
        <v>3.63864102515082</v>
      </c>
      <c r="X76" s="8">
        <v>3.359810285562368</v>
      </c>
    </row>
    <row r="77" spans="2:24" ht="12.75">
      <c r="B77" s="12">
        <f t="shared" si="12"/>
        <v>1.9799999999999993</v>
      </c>
      <c r="C77" s="12">
        <f t="shared" si="8"/>
        <v>7.040000000000001</v>
      </c>
      <c r="E77" s="12">
        <f t="shared" si="13"/>
        <v>3.9599999999999986</v>
      </c>
      <c r="F77" s="12">
        <f t="shared" si="9"/>
        <v>3.5200000000000005</v>
      </c>
      <c r="H77" s="12">
        <f t="shared" si="6"/>
        <v>3.4558048651498643</v>
      </c>
      <c r="I77" s="25">
        <f t="shared" si="10"/>
        <v>3.6538005758212915</v>
      </c>
      <c r="J77" s="25"/>
      <c r="K77" s="25">
        <f t="shared" si="11"/>
        <v>3.653800575821291</v>
      </c>
      <c r="L77" s="8">
        <f t="shared" si="7"/>
        <v>3.4558048651498643</v>
      </c>
      <c r="N77" s="12">
        <v>1.98</v>
      </c>
      <c r="O77" s="12">
        <v>7.04</v>
      </c>
      <c r="Q77" s="12">
        <v>3.96</v>
      </c>
      <c r="R77" s="12">
        <v>3.52</v>
      </c>
      <c r="T77" s="12">
        <v>3.4558048651498643</v>
      </c>
      <c r="U77" s="25">
        <v>3.6538005758212915</v>
      </c>
      <c r="V77" s="25"/>
      <c r="W77" s="25">
        <v>3.653800575821291</v>
      </c>
      <c r="X77" s="8">
        <v>3.4558048651498643</v>
      </c>
    </row>
    <row r="78" spans="2:24" ht="12.75">
      <c r="B78" s="12">
        <f t="shared" si="12"/>
        <v>2.0349999999999993</v>
      </c>
      <c r="C78" s="12">
        <f t="shared" si="8"/>
        <v>6.9300000000000015</v>
      </c>
      <c r="E78" s="12">
        <f t="shared" si="13"/>
        <v>4.0699999999999985</v>
      </c>
      <c r="F78" s="12">
        <f t="shared" si="9"/>
        <v>3.4650000000000007</v>
      </c>
      <c r="H78" s="12">
        <f t="shared" si="6"/>
        <v>3.5517994447373606</v>
      </c>
      <c r="I78" s="25">
        <f t="shared" si="10"/>
        <v>3.6629517951264665</v>
      </c>
      <c r="J78" s="25"/>
      <c r="K78" s="25">
        <f t="shared" si="11"/>
        <v>3.662951795126466</v>
      </c>
      <c r="L78" s="8">
        <f t="shared" si="7"/>
        <v>3.5517994447373606</v>
      </c>
      <c r="N78" s="12">
        <v>2.035</v>
      </c>
      <c r="O78" s="12">
        <v>6.93</v>
      </c>
      <c r="Q78" s="12">
        <v>4.07</v>
      </c>
      <c r="R78" s="12">
        <v>3.465</v>
      </c>
      <c r="T78" s="12">
        <v>3.5517994447373606</v>
      </c>
      <c r="U78" s="25">
        <v>3.6629517951264665</v>
      </c>
      <c r="V78" s="25"/>
      <c r="W78" s="25">
        <v>3.662951795126466</v>
      </c>
      <c r="X78" s="8">
        <v>3.5517994447373606</v>
      </c>
    </row>
    <row r="79" spans="2:24" ht="12.75">
      <c r="B79" s="12">
        <f t="shared" si="12"/>
        <v>2.0899999999999994</v>
      </c>
      <c r="C79" s="12">
        <f t="shared" si="8"/>
        <v>6.820000000000001</v>
      </c>
      <c r="E79" s="12">
        <f t="shared" si="13"/>
        <v>4.179999999999999</v>
      </c>
      <c r="F79" s="12">
        <f t="shared" si="9"/>
        <v>3.4100000000000006</v>
      </c>
      <c r="H79" s="12">
        <f t="shared" si="6"/>
        <v>3.647794024324857</v>
      </c>
      <c r="I79" s="25">
        <f t="shared" si="10"/>
        <v>3.666569025016238</v>
      </c>
      <c r="J79" s="25"/>
      <c r="K79" s="25">
        <f t="shared" si="11"/>
        <v>3.6665690250162375</v>
      </c>
      <c r="L79" s="8">
        <f t="shared" si="7"/>
        <v>3.647794024324857</v>
      </c>
      <c r="N79" s="12">
        <v>2.09</v>
      </c>
      <c r="O79" s="12">
        <v>6.82</v>
      </c>
      <c r="Q79" s="12">
        <v>4.18</v>
      </c>
      <c r="R79" s="12">
        <v>3.41</v>
      </c>
      <c r="T79" s="12">
        <v>3.647794024324857</v>
      </c>
      <c r="U79" s="25">
        <v>3.666569025016238</v>
      </c>
      <c r="V79" s="25"/>
      <c r="W79" s="25">
        <v>3.6665690250162375</v>
      </c>
      <c r="X79" s="8">
        <v>3.647794024324857</v>
      </c>
    </row>
    <row r="80" spans="2:24" ht="12.75">
      <c r="B80" s="12">
        <f t="shared" si="12"/>
        <v>2.1449999999999996</v>
      </c>
      <c r="C80" s="12">
        <f t="shared" si="8"/>
        <v>6.710000000000001</v>
      </c>
      <c r="E80" s="12">
        <f t="shared" si="13"/>
        <v>4.289999999999999</v>
      </c>
      <c r="F80" s="12">
        <f t="shared" si="9"/>
        <v>3.3550000000000004</v>
      </c>
      <c r="H80" s="12">
        <f t="shared" si="6"/>
        <v>3.7437886039123534</v>
      </c>
      <c r="I80" s="25">
        <f t="shared" si="10"/>
        <v>3.6650779569840983</v>
      </c>
      <c r="J80" s="25"/>
      <c r="K80" s="25">
        <f t="shared" si="11"/>
        <v>3.665077956984098</v>
      </c>
      <c r="L80" s="8">
        <f t="shared" si="7"/>
        <v>3.7437886039123534</v>
      </c>
      <c r="N80" s="12">
        <v>2.145</v>
      </c>
      <c r="O80" s="12">
        <v>6.71</v>
      </c>
      <c r="Q80" s="12">
        <v>4.29</v>
      </c>
      <c r="R80" s="12">
        <v>3.355</v>
      </c>
      <c r="T80" s="12">
        <v>3.7437886039123534</v>
      </c>
      <c r="U80" s="25">
        <v>3.6650779569840983</v>
      </c>
      <c r="V80" s="25"/>
      <c r="W80" s="25">
        <v>3.665077956984098</v>
      </c>
      <c r="X80" s="8">
        <v>3.7437886039123534</v>
      </c>
    </row>
    <row r="81" spans="2:24" ht="12.75">
      <c r="B81" s="12">
        <f t="shared" si="12"/>
        <v>2.1999999999999997</v>
      </c>
      <c r="C81" s="12">
        <f t="shared" si="8"/>
        <v>6.6000000000000005</v>
      </c>
      <c r="E81" s="12">
        <f t="shared" si="13"/>
        <v>4.3999999999999995</v>
      </c>
      <c r="F81" s="12">
        <f t="shared" si="9"/>
        <v>3.3000000000000003</v>
      </c>
      <c r="H81" s="12">
        <f t="shared" si="6"/>
        <v>3.8397831834998497</v>
      </c>
      <c r="I81" s="25">
        <f t="shared" si="10"/>
        <v>3.6588617133741907</v>
      </c>
      <c r="J81" s="25"/>
      <c r="K81" s="25">
        <f t="shared" si="11"/>
        <v>3.6588617133741903</v>
      </c>
      <c r="L81" s="8">
        <f t="shared" si="7"/>
        <v>3.8397831834998497</v>
      </c>
      <c r="N81" s="12">
        <v>2.2</v>
      </c>
      <c r="O81" s="12">
        <v>6.6</v>
      </c>
      <c r="Q81" s="12">
        <v>4.4</v>
      </c>
      <c r="R81" s="12">
        <v>3.3</v>
      </c>
      <c r="T81" s="12">
        <v>3.8397831834998497</v>
      </c>
      <c r="U81" s="25">
        <v>3.6588617133741907</v>
      </c>
      <c r="V81" s="25"/>
      <c r="W81" s="25">
        <v>3.6588617133741903</v>
      </c>
      <c r="X81" s="8">
        <v>3.8397831834998497</v>
      </c>
    </row>
    <row r="82" spans="2:24" ht="12.75">
      <c r="B82" s="12">
        <f t="shared" si="12"/>
        <v>2.255</v>
      </c>
      <c r="C82" s="12">
        <f t="shared" si="8"/>
        <v>6.49</v>
      </c>
      <c r="E82" s="12">
        <f t="shared" si="13"/>
        <v>4.51</v>
      </c>
      <c r="F82" s="12">
        <f t="shared" si="9"/>
        <v>3.245</v>
      </c>
      <c r="H82" s="12">
        <f t="shared" si="6"/>
        <v>3.935777763087346</v>
      </c>
      <c r="I82" s="25">
        <f t="shared" si="10"/>
        <v>3.6482660387409864</v>
      </c>
      <c r="J82" s="25"/>
      <c r="K82" s="25">
        <f t="shared" si="11"/>
        <v>3.648266038740986</v>
      </c>
      <c r="L82" s="8">
        <f t="shared" si="7"/>
        <v>3.935777763087346</v>
      </c>
      <c r="N82" s="12">
        <v>2.255</v>
      </c>
      <c r="O82" s="12">
        <v>6.49</v>
      </c>
      <c r="Q82" s="12">
        <v>4.51</v>
      </c>
      <c r="R82" s="12">
        <v>3.245</v>
      </c>
      <c r="T82" s="12">
        <v>3.935777763087346</v>
      </c>
      <c r="U82" s="25">
        <v>3.6482660387409864</v>
      </c>
      <c r="V82" s="25"/>
      <c r="W82" s="25">
        <v>3.648266038740986</v>
      </c>
      <c r="X82" s="8">
        <v>3.935777763087346</v>
      </c>
    </row>
    <row r="83" spans="2:24" ht="12.75">
      <c r="B83" s="12">
        <f t="shared" si="12"/>
        <v>2.31</v>
      </c>
      <c r="C83" s="12">
        <f t="shared" si="8"/>
        <v>6.38</v>
      </c>
      <c r="E83" s="12">
        <f t="shared" si="13"/>
        <v>4.62</v>
      </c>
      <c r="F83" s="12">
        <f t="shared" si="9"/>
        <v>3.19</v>
      </c>
      <c r="H83" s="12">
        <f t="shared" si="6"/>
        <v>4.031772342674842</v>
      </c>
      <c r="I83" s="25">
        <f t="shared" si="10"/>
        <v>3.6336037495861486</v>
      </c>
      <c r="J83" s="25"/>
      <c r="K83" s="25">
        <f t="shared" si="11"/>
        <v>3.633603749586148</v>
      </c>
      <c r="L83" s="8">
        <f t="shared" si="7"/>
        <v>4.031772342674842</v>
      </c>
      <c r="N83" s="12">
        <v>2.31</v>
      </c>
      <c r="O83" s="12">
        <v>6.38</v>
      </c>
      <c r="Q83" s="12">
        <v>4.62</v>
      </c>
      <c r="R83" s="12">
        <v>3.19</v>
      </c>
      <c r="T83" s="12">
        <v>4.031772342674842</v>
      </c>
      <c r="U83" s="25">
        <v>3.6336037495861486</v>
      </c>
      <c r="V83" s="25"/>
      <c r="W83" s="25">
        <v>3.633603749586148</v>
      </c>
      <c r="X83" s="8">
        <v>4.031772342674842</v>
      </c>
    </row>
    <row r="84" spans="2:24" ht="12.75">
      <c r="B84" s="12">
        <f t="shared" si="12"/>
        <v>2.365</v>
      </c>
      <c r="C84" s="12">
        <f t="shared" si="8"/>
        <v>6.27</v>
      </c>
      <c r="E84" s="12">
        <f t="shared" si="13"/>
        <v>4.73</v>
      </c>
      <c r="F84" s="12">
        <f t="shared" si="9"/>
        <v>3.135</v>
      </c>
      <c r="H84" s="12">
        <f t="shared" si="6"/>
        <v>4.127766922262339</v>
      </c>
      <c r="I84" s="25">
        <f t="shared" si="10"/>
        <v>3.6151585632018852</v>
      </c>
      <c r="J84" s="25"/>
      <c r="K84" s="25">
        <f t="shared" si="11"/>
        <v>3.615158563201885</v>
      </c>
      <c r="L84" s="8">
        <f t="shared" si="7"/>
        <v>4.127766922262339</v>
      </c>
      <c r="N84" s="12">
        <v>2.365</v>
      </c>
      <c r="O84" s="12">
        <v>6.27</v>
      </c>
      <c r="Q84" s="12">
        <v>4.73</v>
      </c>
      <c r="R84" s="12">
        <v>3.135</v>
      </c>
      <c r="T84" s="12">
        <v>4.127766922262339</v>
      </c>
      <c r="U84" s="25">
        <v>3.6151585632018852</v>
      </c>
      <c r="V84" s="25"/>
      <c r="W84" s="25">
        <v>3.615158563201885</v>
      </c>
      <c r="X84" s="8">
        <v>4.127766922262339</v>
      </c>
    </row>
    <row r="85" spans="2:24" ht="12.75">
      <c r="B85" s="12">
        <f t="shared" si="12"/>
        <v>2.4200000000000004</v>
      </c>
      <c r="C85" s="12">
        <f t="shared" si="8"/>
        <v>6.159999999999999</v>
      </c>
      <c r="E85" s="12">
        <f t="shared" si="13"/>
        <v>4.840000000000001</v>
      </c>
      <c r="F85" s="12">
        <f t="shared" si="9"/>
        <v>3.0799999999999996</v>
      </c>
      <c r="H85" s="12">
        <f t="shared" si="6"/>
        <v>4.223761501849835</v>
      </c>
      <c r="I85" s="25">
        <f t="shared" si="10"/>
        <v>3.593188404399293</v>
      </c>
      <c r="J85" s="25"/>
      <c r="K85" s="25">
        <f t="shared" si="11"/>
        <v>3.5931884043992928</v>
      </c>
      <c r="L85" s="8">
        <f t="shared" si="7"/>
        <v>4.223761501849835</v>
      </c>
      <c r="N85" s="12">
        <v>2.42</v>
      </c>
      <c r="O85" s="12">
        <v>6.16</v>
      </c>
      <c r="Q85" s="12">
        <v>4.84</v>
      </c>
      <c r="R85" s="12">
        <v>3.08</v>
      </c>
      <c r="T85" s="12">
        <v>4.223761501849835</v>
      </c>
      <c r="U85" s="25">
        <v>3.593188404399293</v>
      </c>
      <c r="V85" s="25"/>
      <c r="W85" s="25">
        <v>3.5931884043992928</v>
      </c>
      <c r="X85" s="8">
        <v>4.223761501849835</v>
      </c>
    </row>
    <row r="86" spans="2:24" ht="12.75">
      <c r="B86" s="12">
        <f t="shared" si="12"/>
        <v>2.4750000000000005</v>
      </c>
      <c r="C86" s="12">
        <f t="shared" si="8"/>
        <v>6.049999999999999</v>
      </c>
      <c r="E86" s="12">
        <f t="shared" si="13"/>
        <v>4.950000000000001</v>
      </c>
      <c r="F86" s="12">
        <f t="shared" si="9"/>
        <v>3.0249999999999995</v>
      </c>
      <c r="H86" s="12">
        <f t="shared" si="6"/>
        <v>4.3197560814373315</v>
      </c>
      <c r="I86" s="25">
        <f t="shared" si="10"/>
        <v>3.5679282713395937</v>
      </c>
      <c r="J86" s="25"/>
      <c r="K86" s="25">
        <f t="shared" si="11"/>
        <v>3.5679282713395937</v>
      </c>
      <c r="L86" s="8">
        <f t="shared" si="7"/>
        <v>4.3197560814373315</v>
      </c>
      <c r="N86" s="12">
        <v>2.475</v>
      </c>
      <c r="O86" s="12">
        <v>6.05</v>
      </c>
      <c r="Q86" s="12">
        <v>4.95</v>
      </c>
      <c r="R86" s="12">
        <v>3.025</v>
      </c>
      <c r="T86" s="12">
        <v>4.3197560814373315</v>
      </c>
      <c r="U86" s="25">
        <v>3.5679282713395937</v>
      </c>
      <c r="V86" s="25"/>
      <c r="W86" s="25">
        <v>3.5679282713395937</v>
      </c>
      <c r="X86" s="8">
        <v>4.3197560814373315</v>
      </c>
    </row>
    <row r="87" spans="2:24" ht="12.75">
      <c r="B87" s="12">
        <f t="shared" si="12"/>
        <v>2.5300000000000007</v>
      </c>
      <c r="C87" s="12">
        <f t="shared" si="8"/>
        <v>5.939999999999999</v>
      </c>
      <c r="E87" s="12">
        <f t="shared" si="13"/>
        <v>5.060000000000001</v>
      </c>
      <c r="F87" s="12">
        <f t="shared" si="9"/>
        <v>2.9699999999999993</v>
      </c>
      <c r="H87" s="12">
        <f t="shared" si="6"/>
        <v>4.415750661024828</v>
      </c>
      <c r="I87" s="25">
        <f t="shared" si="10"/>
        <v>3.539592727561295</v>
      </c>
      <c r="J87" s="25"/>
      <c r="K87" s="25">
        <f t="shared" si="11"/>
        <v>3.5395927275612946</v>
      </c>
      <c r="L87" s="8">
        <f t="shared" si="7"/>
        <v>4.415750661024828</v>
      </c>
      <c r="N87" s="12">
        <v>2.53</v>
      </c>
      <c r="O87" s="12">
        <v>5.94</v>
      </c>
      <c r="Q87" s="12">
        <v>5.06</v>
      </c>
      <c r="R87" s="12">
        <v>2.97</v>
      </c>
      <c r="T87" s="12">
        <v>4.415750661024828</v>
      </c>
      <c r="U87" s="25">
        <v>3.539592727561295</v>
      </c>
      <c r="V87" s="25"/>
      <c r="W87" s="25">
        <v>3.5395927275612946</v>
      </c>
      <c r="X87" s="8">
        <v>4.415750661024828</v>
      </c>
    </row>
    <row r="88" spans="2:24" ht="12.75">
      <c r="B88" s="12">
        <f t="shared" si="12"/>
        <v>2.585000000000001</v>
      </c>
      <c r="C88" s="12">
        <f t="shared" si="8"/>
        <v>5.829999999999998</v>
      </c>
      <c r="E88" s="12">
        <f t="shared" si="13"/>
        <v>5.170000000000002</v>
      </c>
      <c r="F88" s="12">
        <f t="shared" si="9"/>
        <v>2.914999999999999</v>
      </c>
      <c r="H88" s="12">
        <f t="shared" si="6"/>
        <v>4.511745240612324</v>
      </c>
      <c r="I88" s="25">
        <f t="shared" si="10"/>
        <v>3.5083780758762213</v>
      </c>
      <c r="J88" s="25"/>
      <c r="K88" s="25">
        <f t="shared" si="11"/>
        <v>3.5083780758762213</v>
      </c>
      <c r="L88" s="8">
        <f t="shared" si="7"/>
        <v>4.511745240612324</v>
      </c>
      <c r="N88" s="12">
        <v>2.585</v>
      </c>
      <c r="O88" s="12">
        <v>5.83</v>
      </c>
      <c r="Q88" s="12">
        <v>5.17</v>
      </c>
      <c r="R88" s="12">
        <v>2.915</v>
      </c>
      <c r="T88" s="12">
        <v>4.511745240612324</v>
      </c>
      <c r="U88" s="25">
        <v>3.5083780758762213</v>
      </c>
      <c r="V88" s="25"/>
      <c r="W88" s="25">
        <v>3.5083780758762213</v>
      </c>
      <c r="X88" s="8">
        <v>4.511745240612324</v>
      </c>
    </row>
    <row r="89" spans="2:24" ht="12.75">
      <c r="B89" s="12">
        <f t="shared" si="12"/>
        <v>2.640000000000001</v>
      </c>
      <c r="C89" s="12">
        <f t="shared" si="8"/>
        <v>5.719999999999998</v>
      </c>
      <c r="E89" s="12">
        <f t="shared" si="13"/>
        <v>5.280000000000002</v>
      </c>
      <c r="F89" s="12">
        <f t="shared" si="9"/>
        <v>2.859999999999999</v>
      </c>
      <c r="H89" s="12">
        <f t="shared" si="6"/>
        <v>4.6077398201998205</v>
      </c>
      <c r="I89" s="25">
        <f t="shared" si="10"/>
        <v>3.474464260528547</v>
      </c>
      <c r="J89" s="25"/>
      <c r="K89" s="25">
        <f t="shared" si="11"/>
        <v>3.474464260528547</v>
      </c>
      <c r="L89" s="8">
        <f t="shared" si="7"/>
        <v>4.6077398201998205</v>
      </c>
      <c r="N89" s="12">
        <v>2.64</v>
      </c>
      <c r="O89" s="12">
        <v>5.72</v>
      </c>
      <c r="Q89" s="12">
        <v>5.28</v>
      </c>
      <c r="R89" s="12">
        <v>2.86</v>
      </c>
      <c r="T89" s="12">
        <v>4.6077398201998205</v>
      </c>
      <c r="U89" s="25">
        <v>3.474464260528547</v>
      </c>
      <c r="V89" s="25"/>
      <c r="W89" s="25">
        <v>3.474464260528547</v>
      </c>
      <c r="X89" s="8">
        <v>4.6077398201998205</v>
      </c>
    </row>
    <row r="90" spans="2:24" ht="12.75">
      <c r="B90" s="12">
        <f t="shared" si="12"/>
        <v>2.695000000000001</v>
      </c>
      <c r="C90" s="12">
        <f t="shared" si="8"/>
        <v>5.609999999999998</v>
      </c>
      <c r="E90" s="12">
        <f t="shared" si="13"/>
        <v>5.390000000000002</v>
      </c>
      <c r="F90" s="12">
        <f t="shared" si="9"/>
        <v>2.804999999999999</v>
      </c>
      <c r="H90" s="12">
        <f t="shared" si="6"/>
        <v>4.703734399787317</v>
      </c>
      <c r="I90" s="25">
        <f t="shared" si="10"/>
        <v>3.43801653643639</v>
      </c>
      <c r="J90" s="25"/>
      <c r="K90" s="25">
        <f t="shared" si="11"/>
        <v>3.4380165364363897</v>
      </c>
      <c r="L90" s="8">
        <f t="shared" si="7"/>
        <v>4.703734399787317</v>
      </c>
      <c r="N90" s="12">
        <v>2.695</v>
      </c>
      <c r="O90" s="12">
        <v>5.61</v>
      </c>
      <c r="Q90" s="12">
        <v>5.39</v>
      </c>
      <c r="R90" s="12">
        <v>2.805</v>
      </c>
      <c r="T90" s="12">
        <v>4.703734399787317</v>
      </c>
      <c r="U90" s="25">
        <v>3.43801653643639</v>
      </c>
      <c r="V90" s="25"/>
      <c r="W90" s="25">
        <v>3.4380165364363897</v>
      </c>
      <c r="X90" s="8">
        <v>4.703734399787317</v>
      </c>
    </row>
    <row r="91" spans="2:24" ht="12.75">
      <c r="B91" s="12">
        <f t="shared" si="12"/>
        <v>2.7500000000000013</v>
      </c>
      <c r="C91" s="12">
        <f t="shared" si="8"/>
        <v>5.499999999999997</v>
      </c>
      <c r="E91" s="12">
        <f t="shared" si="13"/>
        <v>5.500000000000003</v>
      </c>
      <c r="F91" s="12">
        <f t="shared" si="9"/>
        <v>2.7499999999999987</v>
      </c>
      <c r="H91" s="12">
        <f t="shared" si="6"/>
        <v>4.799728979374813</v>
      </c>
      <c r="I91" s="25">
        <f t="shared" si="10"/>
        <v>3.3991869381244197</v>
      </c>
      <c r="J91" s="25"/>
      <c r="K91" s="25">
        <f t="shared" si="11"/>
        <v>3.3991869381244193</v>
      </c>
      <c r="L91" s="8">
        <f t="shared" si="7"/>
        <v>4.799728979374813</v>
      </c>
      <c r="N91" s="12">
        <v>2.75</v>
      </c>
      <c r="O91" s="12">
        <v>5.5</v>
      </c>
      <c r="Q91" s="12">
        <v>5.5</v>
      </c>
      <c r="R91" s="12">
        <v>2.75</v>
      </c>
      <c r="T91" s="12">
        <v>4.799728979374813</v>
      </c>
      <c r="U91" s="25">
        <v>3.3991869381244197</v>
      </c>
      <c r="V91" s="25"/>
      <c r="W91" s="25">
        <v>3.3991869381244193</v>
      </c>
      <c r="X91" s="8">
        <v>4.799728979374813</v>
      </c>
    </row>
    <row r="92" spans="2:24" ht="12.75">
      <c r="B92" s="12">
        <f t="shared" si="12"/>
        <v>2.8050000000000015</v>
      </c>
      <c r="C92" s="12">
        <f t="shared" si="8"/>
        <v>5.389999999999997</v>
      </c>
      <c r="E92" s="12">
        <f t="shared" si="13"/>
        <v>5.610000000000003</v>
      </c>
      <c r="F92" s="12">
        <f t="shared" si="9"/>
        <v>2.6949999999999985</v>
      </c>
      <c r="H92" s="12">
        <f t="shared" si="6"/>
        <v>4.89572355896231</v>
      </c>
      <c r="I92" s="25">
        <f t="shared" si="10"/>
        <v>3.35811557584086</v>
      </c>
      <c r="J92" s="25"/>
      <c r="K92" s="25">
        <f t="shared" si="11"/>
        <v>3.3581155758408596</v>
      </c>
      <c r="L92" s="8">
        <f t="shared" si="7"/>
        <v>4.89572355896231</v>
      </c>
      <c r="N92" s="12">
        <v>2.805</v>
      </c>
      <c r="O92" s="12">
        <v>5.39</v>
      </c>
      <c r="Q92" s="12">
        <v>5.61</v>
      </c>
      <c r="R92" s="12">
        <v>2.695</v>
      </c>
      <c r="T92" s="12">
        <v>4.89572355896231</v>
      </c>
      <c r="U92" s="25">
        <v>3.35811557584086</v>
      </c>
      <c r="V92" s="25"/>
      <c r="W92" s="25">
        <v>3.3581155758408596</v>
      </c>
      <c r="X92" s="8">
        <v>4.89572355896231</v>
      </c>
    </row>
    <row r="93" spans="2:24" ht="12.75">
      <c r="B93" s="12">
        <f t="shared" si="12"/>
        <v>2.8600000000000017</v>
      </c>
      <c r="C93" s="12">
        <f t="shared" si="8"/>
        <v>5.279999999999997</v>
      </c>
      <c r="E93" s="12">
        <f t="shared" si="13"/>
        <v>5.720000000000003</v>
      </c>
      <c r="F93" s="12">
        <f t="shared" si="9"/>
        <v>2.6399999999999983</v>
      </c>
      <c r="H93" s="12">
        <f t="shared" si="6"/>
        <v>4.991718138549806</v>
      </c>
      <c r="I93" s="25">
        <f t="shared" si="10"/>
        <v>3.3149317821225335</v>
      </c>
      <c r="J93" s="25"/>
      <c r="K93" s="25">
        <f t="shared" si="11"/>
        <v>3.3149317821225335</v>
      </c>
      <c r="L93" s="8">
        <f t="shared" si="7"/>
        <v>4.991718138549806</v>
      </c>
      <c r="N93" s="12">
        <v>2.86</v>
      </c>
      <c r="O93" s="12">
        <v>5.28</v>
      </c>
      <c r="Q93" s="12">
        <v>5.72</v>
      </c>
      <c r="R93" s="12">
        <v>2.64</v>
      </c>
      <c r="T93" s="12">
        <v>4.991718138549806</v>
      </c>
      <c r="U93" s="25">
        <v>3.3149317821225335</v>
      </c>
      <c r="V93" s="25"/>
      <c r="W93" s="25">
        <v>3.3149317821225335</v>
      </c>
      <c r="X93" s="8">
        <v>4.991718138549806</v>
      </c>
    </row>
    <row r="94" spans="2:24" ht="12.75">
      <c r="B94" s="12">
        <f t="shared" si="12"/>
        <v>2.915000000000002</v>
      </c>
      <c r="C94" s="12">
        <f t="shared" si="8"/>
        <v>5.169999999999996</v>
      </c>
      <c r="E94" s="12">
        <f t="shared" si="13"/>
        <v>5.830000000000004</v>
      </c>
      <c r="F94" s="12">
        <f t="shared" si="9"/>
        <v>2.584999999999998</v>
      </c>
      <c r="H94" s="12">
        <f t="shared" si="6"/>
        <v>5.087712718137302</v>
      </c>
      <c r="I94" s="25">
        <f t="shared" si="10"/>
        <v>3.2697551285600874</v>
      </c>
      <c r="J94" s="25"/>
      <c r="K94" s="25">
        <f t="shared" si="11"/>
        <v>3.269755128560087</v>
      </c>
      <c r="L94" s="8">
        <f t="shared" si="7"/>
        <v>5.087712718137302</v>
      </c>
      <c r="N94" s="12">
        <v>2.915</v>
      </c>
      <c r="O94" s="12">
        <v>5.17</v>
      </c>
      <c r="Q94" s="12">
        <v>5.83</v>
      </c>
      <c r="R94" s="12">
        <v>2.585</v>
      </c>
      <c r="T94" s="12">
        <v>5.087712718137302</v>
      </c>
      <c r="U94" s="25">
        <v>3.2697551285600874</v>
      </c>
      <c r="V94" s="25"/>
      <c r="W94" s="25">
        <v>3.269755128560087</v>
      </c>
      <c r="X94" s="8">
        <v>5.087712718137302</v>
      </c>
    </row>
    <row r="95" spans="2:24" ht="12.75">
      <c r="B95" s="12">
        <f t="shared" si="12"/>
        <v>2.970000000000002</v>
      </c>
      <c r="C95" s="12">
        <f t="shared" si="8"/>
        <v>5.059999999999996</v>
      </c>
      <c r="E95" s="12">
        <f t="shared" si="13"/>
        <v>5.940000000000004</v>
      </c>
      <c r="F95" s="12">
        <f t="shared" si="9"/>
        <v>2.529999999999998</v>
      </c>
      <c r="H95" s="12">
        <f t="shared" si="6"/>
        <v>5.183707297724799</v>
      </c>
      <c r="I95" s="25">
        <f t="shared" si="10"/>
        <v>3.222696329589306</v>
      </c>
      <c r="J95" s="25"/>
      <c r="K95" s="25">
        <f t="shared" si="11"/>
        <v>3.222696329589306</v>
      </c>
      <c r="L95" s="8">
        <f t="shared" si="7"/>
        <v>5.183707297724799</v>
      </c>
      <c r="N95" s="12">
        <v>2.97</v>
      </c>
      <c r="O95" s="12">
        <v>5.06</v>
      </c>
      <c r="Q95" s="12">
        <v>5.94</v>
      </c>
      <c r="R95" s="12">
        <v>2.53</v>
      </c>
      <c r="T95" s="12">
        <v>5.183707297724799</v>
      </c>
      <c r="U95" s="25">
        <v>3.222696329589306</v>
      </c>
      <c r="V95" s="25"/>
      <c r="W95" s="25">
        <v>3.222696329589306</v>
      </c>
      <c r="X95" s="8">
        <v>5.183707297724799</v>
      </c>
    </row>
    <row r="96" spans="2:24" ht="12.75">
      <c r="B96" s="12">
        <f t="shared" si="12"/>
        <v>3.025000000000002</v>
      </c>
      <c r="C96" s="12">
        <f t="shared" si="8"/>
        <v>4.949999999999996</v>
      </c>
      <c r="E96" s="12">
        <f t="shared" si="13"/>
        <v>6.050000000000004</v>
      </c>
      <c r="F96" s="12">
        <f t="shared" si="9"/>
        <v>2.474999999999998</v>
      </c>
      <c r="H96" s="12">
        <f t="shared" si="6"/>
        <v>5.279701877312295</v>
      </c>
      <c r="I96" s="25">
        <f t="shared" si="10"/>
        <v>3.173858047687008</v>
      </c>
      <c r="J96" s="25"/>
      <c r="K96" s="25">
        <f t="shared" si="11"/>
        <v>3.1738580476870077</v>
      </c>
      <c r="L96" s="8">
        <f t="shared" si="7"/>
        <v>5.279701877312295</v>
      </c>
      <c r="N96" s="12">
        <v>3.025</v>
      </c>
      <c r="O96" s="12">
        <v>4.95</v>
      </c>
      <c r="Q96" s="12">
        <v>6.05</v>
      </c>
      <c r="R96" s="12">
        <v>2.475</v>
      </c>
      <c r="T96" s="12">
        <v>5.279701877312295</v>
      </c>
      <c r="U96" s="25">
        <v>3.173858047687008</v>
      </c>
      <c r="V96" s="25"/>
      <c r="W96" s="25">
        <v>3.1738580476870077</v>
      </c>
      <c r="X96" s="8">
        <v>5.279701877312295</v>
      </c>
    </row>
    <row r="97" spans="2:24" ht="12.75">
      <c r="B97" s="12">
        <f t="shared" si="12"/>
        <v>3.0800000000000023</v>
      </c>
      <c r="C97" s="12">
        <f t="shared" si="8"/>
        <v>4.839999999999995</v>
      </c>
      <c r="E97" s="12">
        <f t="shared" si="13"/>
        <v>6.160000000000005</v>
      </c>
      <c r="F97" s="12">
        <f t="shared" si="9"/>
        <v>2.4199999999999977</v>
      </c>
      <c r="H97" s="12">
        <f t="shared" si="6"/>
        <v>5.375696456899791</v>
      </c>
      <c r="I97" s="25">
        <f t="shared" si="10"/>
        <v>3.1233356122959526</v>
      </c>
      <c r="J97" s="25"/>
      <c r="K97" s="25">
        <f t="shared" si="11"/>
        <v>3.1233356122959526</v>
      </c>
      <c r="L97" s="8">
        <f t="shared" si="7"/>
        <v>5.375696456899791</v>
      </c>
      <c r="N97" s="12">
        <v>3.08</v>
      </c>
      <c r="O97" s="12">
        <v>4.84</v>
      </c>
      <c r="Q97" s="12">
        <v>6.16</v>
      </c>
      <c r="R97" s="12">
        <v>2.42</v>
      </c>
      <c r="T97" s="12">
        <v>5.375696456899791</v>
      </c>
      <c r="U97" s="25">
        <v>3.1233356122959526</v>
      </c>
      <c r="V97" s="25"/>
      <c r="W97" s="25">
        <v>3.1233356122959526</v>
      </c>
      <c r="X97" s="8">
        <v>5.375696456899791</v>
      </c>
    </row>
    <row r="98" spans="2:24" ht="12.75">
      <c r="B98" s="12">
        <f t="shared" si="12"/>
        <v>3.1350000000000025</v>
      </c>
      <c r="C98" s="12">
        <f t="shared" si="8"/>
        <v>4.729999999999995</v>
      </c>
      <c r="E98" s="12">
        <f t="shared" si="13"/>
        <v>6.270000000000005</v>
      </c>
      <c r="F98" s="12">
        <f t="shared" si="9"/>
        <v>2.3649999999999975</v>
      </c>
      <c r="H98" s="12">
        <f t="shared" si="6"/>
        <v>5.471691036487288</v>
      </c>
      <c r="I98" s="25">
        <f t="shared" si="10"/>
        <v>3.0712176630734436</v>
      </c>
      <c r="J98" s="25"/>
      <c r="K98" s="25">
        <f t="shared" si="11"/>
        <v>3.071217663073443</v>
      </c>
      <c r="L98" s="8">
        <f t="shared" si="7"/>
        <v>5.471691036487288</v>
      </c>
      <c r="N98" s="12">
        <v>3.135</v>
      </c>
      <c r="O98" s="12">
        <v>4.729999999999995</v>
      </c>
      <c r="Q98" s="12">
        <v>6.27</v>
      </c>
      <c r="R98" s="12">
        <v>2.365</v>
      </c>
      <c r="T98" s="12">
        <v>5.471691036487288</v>
      </c>
      <c r="U98" s="25">
        <v>3.0712176630734436</v>
      </c>
      <c r="V98" s="25"/>
      <c r="W98" s="25">
        <v>3.071217663073443</v>
      </c>
      <c r="X98" s="8">
        <v>5.471691036487288</v>
      </c>
    </row>
    <row r="99" spans="2:24" ht="12.75">
      <c r="B99" s="12">
        <f t="shared" si="12"/>
        <v>3.1900000000000026</v>
      </c>
      <c r="C99" s="12">
        <f t="shared" si="8"/>
        <v>4.619999999999995</v>
      </c>
      <c r="E99" s="12">
        <f t="shared" si="13"/>
        <v>6.380000000000005</v>
      </c>
      <c r="F99" s="12">
        <f t="shared" si="9"/>
        <v>2.3099999999999974</v>
      </c>
      <c r="H99" s="12">
        <f t="shared" si="6"/>
        <v>5.567685616074784</v>
      </c>
      <c r="I99" s="25">
        <f t="shared" si="10"/>
        <v>3.017586726596969</v>
      </c>
      <c r="J99" s="25"/>
      <c r="K99" s="25">
        <f t="shared" si="11"/>
        <v>3.0175867265969685</v>
      </c>
      <c r="L99" s="8">
        <f t="shared" si="7"/>
        <v>5.567685616074784</v>
      </c>
      <c r="N99" s="12">
        <v>3.19</v>
      </c>
      <c r="O99" s="12">
        <v>4.619999999999995</v>
      </c>
      <c r="Q99" s="12">
        <v>6.380000000000005</v>
      </c>
      <c r="R99" s="12">
        <v>2.31</v>
      </c>
      <c r="T99" s="12">
        <v>5.567685616074784</v>
      </c>
      <c r="U99" s="25">
        <v>3.017586726596969</v>
      </c>
      <c r="V99" s="25"/>
      <c r="W99" s="25">
        <v>3.0175867265969685</v>
      </c>
      <c r="X99" s="8">
        <v>5.567685616074784</v>
      </c>
    </row>
    <row r="100" spans="2:24" ht="12.75">
      <c r="B100" s="12">
        <f t="shared" si="12"/>
        <v>3.2450000000000028</v>
      </c>
      <c r="C100" s="12">
        <f t="shared" si="8"/>
        <v>4.5099999999999945</v>
      </c>
      <c r="E100" s="12">
        <f t="shared" si="13"/>
        <v>6.4900000000000055</v>
      </c>
      <c r="F100" s="12">
        <f t="shared" si="9"/>
        <v>2.2549999999999972</v>
      </c>
      <c r="H100" s="12">
        <f t="shared" si="6"/>
        <v>5.66368019566228</v>
      </c>
      <c r="I100" s="25">
        <f t="shared" si="10"/>
        <v>2.9625197344218157</v>
      </c>
      <c r="J100" s="25"/>
      <c r="K100" s="25">
        <f t="shared" si="11"/>
        <v>2.9625197344218153</v>
      </c>
      <c r="L100" s="8">
        <f t="shared" si="7"/>
        <v>5.66368019566228</v>
      </c>
      <c r="N100" s="12">
        <v>3.245</v>
      </c>
      <c r="O100" s="12">
        <v>4.5099999999999945</v>
      </c>
      <c r="Q100" s="12">
        <v>6.4900000000000055</v>
      </c>
      <c r="R100" s="12">
        <v>2.255</v>
      </c>
      <c r="T100" s="12">
        <v>5.66368019566228</v>
      </c>
      <c r="U100" s="25">
        <v>2.9625197344218157</v>
      </c>
      <c r="V100" s="25"/>
      <c r="W100" s="25">
        <v>2.9625197344218153</v>
      </c>
      <c r="X100" s="8">
        <v>5.66368019566228</v>
      </c>
    </row>
    <row r="101" spans="2:24" ht="12.75">
      <c r="B101" s="12">
        <f t="shared" si="12"/>
        <v>3.300000000000003</v>
      </c>
      <c r="C101" s="12">
        <f t="shared" si="8"/>
        <v>4.399999999999994</v>
      </c>
      <c r="E101" s="12">
        <f t="shared" si="13"/>
        <v>6.600000000000006</v>
      </c>
      <c r="F101" s="12">
        <f t="shared" si="9"/>
        <v>2.199999999999997</v>
      </c>
      <c r="H101" s="12">
        <f t="shared" si="6"/>
        <v>5.759674775249777</v>
      </c>
      <c r="I101" s="25">
        <f t="shared" si="10"/>
        <v>2.9060884893329177</v>
      </c>
      <c r="J101" s="25"/>
      <c r="K101" s="25">
        <f t="shared" si="11"/>
        <v>2.9060884893329173</v>
      </c>
      <c r="L101" s="8">
        <f t="shared" si="7"/>
        <v>5.759674775249777</v>
      </c>
      <c r="N101" s="12">
        <v>3.3</v>
      </c>
      <c r="O101" s="12">
        <v>4.399999999999994</v>
      </c>
      <c r="Q101" s="12">
        <v>6.600000000000006</v>
      </c>
      <c r="R101" s="12">
        <v>2.2</v>
      </c>
      <c r="T101" s="12">
        <v>5.759674775249777</v>
      </c>
      <c r="U101" s="25">
        <v>2.9060884893329177</v>
      </c>
      <c r="V101" s="25"/>
      <c r="W101" s="25">
        <v>2.9060884893329173</v>
      </c>
      <c r="X101" s="8">
        <v>5.759674775249777</v>
      </c>
    </row>
    <row r="102" spans="2:24" ht="12.75">
      <c r="B102" s="12">
        <f t="shared" si="12"/>
        <v>3.355000000000003</v>
      </c>
      <c r="C102" s="12">
        <f t="shared" si="8"/>
        <v>4.289999999999994</v>
      </c>
      <c r="E102" s="12">
        <f t="shared" si="13"/>
        <v>6.710000000000006</v>
      </c>
      <c r="F102" s="12">
        <f t="shared" si="9"/>
        <v>2.144999999999997</v>
      </c>
      <c r="H102" s="12">
        <f t="shared" si="6"/>
        <v>5.855669354837273</v>
      </c>
      <c r="I102" s="25">
        <f t="shared" si="10"/>
        <v>2.848360085735869</v>
      </c>
      <c r="J102" s="25"/>
      <c r="K102" s="25">
        <f t="shared" si="11"/>
        <v>2.8483600857358686</v>
      </c>
      <c r="L102" s="8">
        <f t="shared" si="7"/>
        <v>5.855669354837273</v>
      </c>
      <c r="N102" s="12">
        <v>3.355</v>
      </c>
      <c r="O102" s="12">
        <v>4.289999999999994</v>
      </c>
      <c r="Q102" s="12">
        <v>6.710000000000006</v>
      </c>
      <c r="R102" s="12">
        <v>2.145</v>
      </c>
      <c r="T102" s="12">
        <v>5.855669354837273</v>
      </c>
      <c r="U102" s="25">
        <v>2.848360085735869</v>
      </c>
      <c r="V102" s="25"/>
      <c r="W102" s="25">
        <v>2.8483600857358686</v>
      </c>
      <c r="X102" s="8">
        <v>5.855669354837273</v>
      </c>
    </row>
    <row r="103" spans="2:24" ht="12.75">
      <c r="B103" s="12">
        <f t="shared" si="12"/>
        <v>3.4100000000000033</v>
      </c>
      <c r="C103" s="12">
        <f t="shared" si="8"/>
        <v>4.1799999999999935</v>
      </c>
      <c r="E103" s="12">
        <f t="shared" si="13"/>
        <v>6.8200000000000065</v>
      </c>
      <c r="F103" s="12">
        <f t="shared" si="9"/>
        <v>2.0899999999999967</v>
      </c>
      <c r="H103" s="12">
        <f t="shared" si="6"/>
        <v>5.9516639344247695</v>
      </c>
      <c r="I103" s="25">
        <f t="shared" si="10"/>
        <v>2.7893972893649353</v>
      </c>
      <c r="J103" s="25"/>
      <c r="K103" s="25">
        <f t="shared" si="11"/>
        <v>2.789397289364935</v>
      </c>
      <c r="L103" s="8">
        <f t="shared" si="7"/>
        <v>5.9516639344247695</v>
      </c>
      <c r="N103" s="12">
        <v>3.41</v>
      </c>
      <c r="O103" s="12">
        <v>4.1799999999999935</v>
      </c>
      <c r="Q103" s="12">
        <v>6.8200000000000065</v>
      </c>
      <c r="R103" s="12">
        <v>2.09</v>
      </c>
      <c r="T103" s="12">
        <v>5.9516639344247695</v>
      </c>
      <c r="U103" s="25">
        <v>2.7893972893649353</v>
      </c>
      <c r="V103" s="25"/>
      <c r="W103" s="25">
        <v>2.789397289364935</v>
      </c>
      <c r="X103" s="8">
        <v>5.9516639344247695</v>
      </c>
    </row>
    <row r="104" spans="2:24" ht="12.75">
      <c r="B104" s="12">
        <f t="shared" si="12"/>
        <v>3.4650000000000034</v>
      </c>
      <c r="C104" s="12">
        <f t="shared" si="8"/>
        <v>4.069999999999993</v>
      </c>
      <c r="E104" s="12">
        <f t="shared" si="13"/>
        <v>6.930000000000007</v>
      </c>
      <c r="F104" s="12">
        <f t="shared" si="9"/>
        <v>2.0349999999999966</v>
      </c>
      <c r="H104" s="12">
        <f t="shared" si="6"/>
        <v>6.047658514012266</v>
      </c>
      <c r="I104" s="25">
        <f t="shared" si="10"/>
        <v>2.7292588808283957</v>
      </c>
      <c r="J104" s="25"/>
      <c r="K104" s="25">
        <f t="shared" si="11"/>
        <v>2.7292588808283953</v>
      </c>
      <c r="L104" s="8">
        <f t="shared" si="7"/>
        <v>6.047658514012266</v>
      </c>
      <c r="N104" s="12">
        <v>3.465</v>
      </c>
      <c r="O104" s="12">
        <v>4.069999999999993</v>
      </c>
      <c r="Q104" s="12">
        <v>6.930000000000007</v>
      </c>
      <c r="R104" s="12">
        <v>2.035</v>
      </c>
      <c r="T104" s="12">
        <v>6.047658514012266</v>
      </c>
      <c r="U104" s="25">
        <v>2.7292588808283957</v>
      </c>
      <c r="V104" s="25"/>
      <c r="W104" s="25">
        <v>2.7292588808283953</v>
      </c>
      <c r="X104" s="8">
        <v>6.047658514012266</v>
      </c>
    </row>
    <row r="105" spans="2:24" ht="12.75">
      <c r="B105" s="12">
        <f t="shared" si="12"/>
        <v>3.5200000000000036</v>
      </c>
      <c r="C105" s="12">
        <f aca="true" t="shared" si="14" ref="C105:C136">(a-MCa+Sa)/b-2*B105</f>
        <v>3.959999999999993</v>
      </c>
      <c r="E105" s="12">
        <f t="shared" si="13"/>
        <v>7.040000000000007</v>
      </c>
      <c r="F105" s="12">
        <f aca="true" t="shared" si="15" ref="F105:F136">(a-MCb+Sb)/2*b-E105/2</f>
        <v>1.9799999999999964</v>
      </c>
      <c r="H105" s="12">
        <f t="shared" si="6"/>
        <v>6.143653093599762</v>
      </c>
      <c r="I105" s="25">
        <f aca="true" t="shared" si="16" ref="I105:I136">(a-MCa)/b-H105-((P-MCa)*Qa)/(b*H105)</f>
        <v>2.667999966946514</v>
      </c>
      <c r="J105" s="25"/>
      <c r="K105" s="25">
        <f aca="true" t="shared" si="17" ref="K105:K136">(a-MCb)/b-L105-(P-MCb)*Qb/(b*L105)</f>
        <v>2.667999966946514</v>
      </c>
      <c r="L105" s="8">
        <f t="shared" si="7"/>
        <v>6.143653093599762</v>
      </c>
      <c r="N105" s="12">
        <v>3.52</v>
      </c>
      <c r="O105" s="12">
        <v>3.959999999999993</v>
      </c>
      <c r="Q105" s="12">
        <v>7.040000000000007</v>
      </c>
      <c r="R105" s="12">
        <v>1.98</v>
      </c>
      <c r="T105" s="12">
        <v>6.143653093599762</v>
      </c>
      <c r="U105" s="25">
        <v>2.667999966946514</v>
      </c>
      <c r="V105" s="25"/>
      <c r="W105" s="25">
        <v>2.667999966946514</v>
      </c>
      <c r="X105" s="8">
        <v>6.143653093599762</v>
      </c>
    </row>
    <row r="106" spans="2:24" ht="12.75">
      <c r="B106" s="12">
        <f aca="true" t="shared" si="18" ref="B106:B141">B105+((a-MCa+Sa)/2*b)/$C$35</f>
        <v>3.5750000000000037</v>
      </c>
      <c r="C106" s="12">
        <f t="shared" si="14"/>
        <v>3.8499999999999925</v>
      </c>
      <c r="E106" s="12">
        <f aca="true" t="shared" si="19" ref="E106:E141">E105+((a-MCb+Sb)/b)/$C$35</f>
        <v>7.1500000000000075</v>
      </c>
      <c r="F106" s="12">
        <f t="shared" si="15"/>
        <v>1.9249999999999963</v>
      </c>
      <c r="H106" s="12">
        <f t="shared" si="6"/>
        <v>6.2396476731872585</v>
      </c>
      <c r="I106" s="25">
        <f t="shared" si="16"/>
        <v>2.6056722633506135</v>
      </c>
      <c r="J106" s="25"/>
      <c r="K106" s="25">
        <f t="shared" si="17"/>
        <v>2.605672263350613</v>
      </c>
      <c r="L106" s="8">
        <f t="shared" si="7"/>
        <v>6.2396476731872585</v>
      </c>
      <c r="N106" s="12">
        <v>3.575</v>
      </c>
      <c r="O106" s="12">
        <v>3.8499999999999925</v>
      </c>
      <c r="Q106" s="12">
        <v>7.1500000000000075</v>
      </c>
      <c r="R106" s="12">
        <v>1.925</v>
      </c>
      <c r="T106" s="12">
        <v>6.2396476731872585</v>
      </c>
      <c r="U106" s="25">
        <v>2.6056722633506135</v>
      </c>
      <c r="V106" s="25"/>
      <c r="W106" s="25">
        <v>2.605672263350613</v>
      </c>
      <c r="X106" s="8">
        <v>6.2396476731872585</v>
      </c>
    </row>
    <row r="107" spans="2:24" ht="12.75">
      <c r="B107" s="12">
        <f t="shared" si="18"/>
        <v>3.630000000000004</v>
      </c>
      <c r="C107" s="12">
        <f t="shared" si="14"/>
        <v>3.739999999999992</v>
      </c>
      <c r="E107" s="12">
        <f t="shared" si="19"/>
        <v>7.260000000000008</v>
      </c>
      <c r="F107" s="12">
        <f t="shared" si="15"/>
        <v>1.869999999999996</v>
      </c>
      <c r="H107" s="12">
        <f aca="true" t="shared" si="20" ref="H107:H141">H106+$C$36/$C$35</f>
        <v>6.335642252774755</v>
      </c>
      <c r="I107" s="25">
        <f t="shared" si="16"/>
        <v>2.5423243513913314</v>
      </c>
      <c r="J107" s="25"/>
      <c r="K107" s="25">
        <f t="shared" si="17"/>
        <v>2.542324351391331</v>
      </c>
      <c r="L107" s="8">
        <f aca="true" t="shared" si="21" ref="L107:L141">L106+$C$37/$C$35</f>
        <v>6.335642252774755</v>
      </c>
      <c r="N107" s="12">
        <v>3.63</v>
      </c>
      <c r="O107" s="12">
        <v>3.739999999999992</v>
      </c>
      <c r="Q107" s="12">
        <v>7.260000000000008</v>
      </c>
      <c r="R107" s="12">
        <v>1.87</v>
      </c>
      <c r="T107" s="12">
        <v>6.335642252774755</v>
      </c>
      <c r="U107" s="25">
        <v>2.5423243513913314</v>
      </c>
      <c r="V107" s="25"/>
      <c r="W107" s="25">
        <v>2.542324351391331</v>
      </c>
      <c r="X107" s="8">
        <v>6.335642252774755</v>
      </c>
    </row>
    <row r="108" spans="2:24" ht="12.75">
      <c r="B108" s="12">
        <f t="shared" si="18"/>
        <v>3.685000000000004</v>
      </c>
      <c r="C108" s="12">
        <f t="shared" si="14"/>
        <v>3.629999999999992</v>
      </c>
      <c r="E108" s="12">
        <f t="shared" si="19"/>
        <v>7.370000000000008</v>
      </c>
      <c r="F108" s="12">
        <f t="shared" si="15"/>
        <v>1.814999999999996</v>
      </c>
      <c r="H108" s="12">
        <f t="shared" si="20"/>
        <v>6.431636832362251</v>
      </c>
      <c r="I108" s="25">
        <f t="shared" si="16"/>
        <v>2.478001912040162</v>
      </c>
      <c r="J108" s="25"/>
      <c r="K108" s="25">
        <f t="shared" si="17"/>
        <v>2.4780019120401615</v>
      </c>
      <c r="L108" s="8">
        <f t="shared" si="21"/>
        <v>6.431636832362251</v>
      </c>
      <c r="N108" s="12">
        <v>3.685</v>
      </c>
      <c r="O108" s="12">
        <v>3.629999999999992</v>
      </c>
      <c r="Q108" s="12">
        <v>7.370000000000008</v>
      </c>
      <c r="R108" s="12">
        <v>1.815</v>
      </c>
      <c r="T108" s="12">
        <v>6.431636832362251</v>
      </c>
      <c r="U108" s="25">
        <v>2.478001912040162</v>
      </c>
      <c r="V108" s="25"/>
      <c r="W108" s="25">
        <v>2.4780019120401615</v>
      </c>
      <c r="X108" s="8">
        <v>6.431636832362251</v>
      </c>
    </row>
    <row r="109" spans="2:24" ht="12.75">
      <c r="B109" s="12">
        <f t="shared" si="18"/>
        <v>3.740000000000004</v>
      </c>
      <c r="C109" s="12">
        <f t="shared" si="14"/>
        <v>3.5199999999999916</v>
      </c>
      <c r="E109" s="12">
        <f t="shared" si="19"/>
        <v>7.480000000000008</v>
      </c>
      <c r="F109" s="12">
        <f t="shared" si="15"/>
        <v>1.7599999999999958</v>
      </c>
      <c r="H109" s="12">
        <f t="shared" si="20"/>
        <v>6.527631411949748</v>
      </c>
      <c r="I109" s="25">
        <f t="shared" si="16"/>
        <v>2.4127479391526303</v>
      </c>
      <c r="J109" s="25"/>
      <c r="K109" s="25">
        <f t="shared" si="17"/>
        <v>2.41274793915263</v>
      </c>
      <c r="L109" s="8">
        <f t="shared" si="21"/>
        <v>6.527631411949748</v>
      </c>
      <c r="N109" s="12">
        <v>3.74</v>
      </c>
      <c r="O109" s="12">
        <v>3.5199999999999916</v>
      </c>
      <c r="Q109" s="12">
        <v>7.480000000000008</v>
      </c>
      <c r="R109" s="12">
        <v>1.76</v>
      </c>
      <c r="T109" s="12">
        <v>6.527631411949748</v>
      </c>
      <c r="U109" s="25">
        <v>2.4127479391526303</v>
      </c>
      <c r="V109" s="25"/>
      <c r="W109" s="25">
        <v>2.41274793915263</v>
      </c>
      <c r="X109" s="8">
        <v>6.527631411949748</v>
      </c>
    </row>
    <row r="110" spans="2:24" ht="12.75">
      <c r="B110" s="12">
        <f t="shared" si="18"/>
        <v>3.7950000000000044</v>
      </c>
      <c r="C110" s="12">
        <f t="shared" si="14"/>
        <v>3.4099999999999913</v>
      </c>
      <c r="E110" s="12">
        <f t="shared" si="19"/>
        <v>7.590000000000009</v>
      </c>
      <c r="F110" s="12">
        <f t="shared" si="15"/>
        <v>1.7049999999999956</v>
      </c>
      <c r="H110" s="12">
        <f t="shared" si="20"/>
        <v>6.623625991537244</v>
      </c>
      <c r="I110" s="25">
        <f t="shared" si="16"/>
        <v>2.3466029341868384</v>
      </c>
      <c r="J110" s="25"/>
      <c r="K110" s="25">
        <f t="shared" si="17"/>
        <v>2.3466029341868384</v>
      </c>
      <c r="L110" s="8">
        <f t="shared" si="21"/>
        <v>6.623625991537244</v>
      </c>
      <c r="N110" s="12">
        <v>3.795</v>
      </c>
      <c r="O110" s="12">
        <v>3.4099999999999913</v>
      </c>
      <c r="Q110" s="12">
        <v>7.590000000000009</v>
      </c>
      <c r="R110" s="12">
        <v>1.705</v>
      </c>
      <c r="T110" s="12">
        <v>6.623625991537244</v>
      </c>
      <c r="U110" s="25">
        <v>2.3466029341868384</v>
      </c>
      <c r="V110" s="25"/>
      <c r="W110" s="25">
        <v>2.3466029341868384</v>
      </c>
      <c r="X110" s="8">
        <v>6.623625991537244</v>
      </c>
    </row>
    <row r="111" spans="2:24" ht="12.75">
      <c r="B111" s="12">
        <f t="shared" si="18"/>
        <v>3.8500000000000045</v>
      </c>
      <c r="C111" s="12">
        <f t="shared" si="14"/>
        <v>3.299999999999991</v>
      </c>
      <c r="E111" s="12">
        <f t="shared" si="19"/>
        <v>7.700000000000009</v>
      </c>
      <c r="F111" s="12">
        <f t="shared" si="15"/>
        <v>1.6499999999999955</v>
      </c>
      <c r="H111" s="12">
        <f t="shared" si="20"/>
        <v>6.71962057112474</v>
      </c>
      <c r="I111" s="25">
        <f t="shared" si="16"/>
        <v>2.2796050842318554</v>
      </c>
      <c r="J111" s="25"/>
      <c r="K111" s="25">
        <f t="shared" si="17"/>
        <v>2.279605084231855</v>
      </c>
      <c r="L111" s="8">
        <f t="shared" si="21"/>
        <v>6.71962057112474</v>
      </c>
      <c r="N111" s="12">
        <v>3.85</v>
      </c>
      <c r="O111" s="12">
        <v>3.299999999999991</v>
      </c>
      <c r="Q111" s="12">
        <v>7.700000000000009</v>
      </c>
      <c r="R111" s="12">
        <v>1.65</v>
      </c>
      <c r="T111" s="12">
        <v>6.71962057112474</v>
      </c>
      <c r="U111" s="25">
        <v>2.2796050842318554</v>
      </c>
      <c r="V111" s="25"/>
      <c r="W111" s="25">
        <v>2.279605084231855</v>
      </c>
      <c r="X111" s="8">
        <v>6.71962057112474</v>
      </c>
    </row>
    <row r="112" spans="2:24" ht="12.75">
      <c r="B112" s="12">
        <f t="shared" si="18"/>
        <v>3.9050000000000047</v>
      </c>
      <c r="C112" s="12">
        <f t="shared" si="14"/>
        <v>3.1899999999999906</v>
      </c>
      <c r="E112" s="12">
        <f t="shared" si="19"/>
        <v>7.810000000000009</v>
      </c>
      <c r="F112" s="12">
        <f t="shared" si="15"/>
        <v>1.5949999999999953</v>
      </c>
      <c r="H112" s="12">
        <f t="shared" si="20"/>
        <v>6.815615150712237</v>
      </c>
      <c r="I112" s="25">
        <f t="shared" si="16"/>
        <v>2.211790424991449</v>
      </c>
      <c r="J112" s="25"/>
      <c r="K112" s="25">
        <f t="shared" si="17"/>
        <v>2.211790424991449</v>
      </c>
      <c r="L112" s="8">
        <f t="shared" si="21"/>
        <v>6.815615150712237</v>
      </c>
      <c r="N112" s="12">
        <v>3.905</v>
      </c>
      <c r="O112" s="12">
        <v>3.1899999999999906</v>
      </c>
      <c r="Q112" s="12">
        <v>7.810000000000009</v>
      </c>
      <c r="R112" s="12">
        <v>1.595</v>
      </c>
      <c r="T112" s="12">
        <v>6.815615150712237</v>
      </c>
      <c r="U112" s="25">
        <v>2.211790424991449</v>
      </c>
      <c r="V112" s="25"/>
      <c r="W112" s="25">
        <v>2.211790424991449</v>
      </c>
      <c r="X112" s="8">
        <v>6.815615150712237</v>
      </c>
    </row>
    <row r="113" spans="2:24" ht="12.75">
      <c r="B113" s="12">
        <f t="shared" si="18"/>
        <v>3.960000000000005</v>
      </c>
      <c r="C113" s="12">
        <f t="shared" si="14"/>
        <v>3.0799999999999903</v>
      </c>
      <c r="E113" s="12">
        <f t="shared" si="19"/>
        <v>7.92000000000001</v>
      </c>
      <c r="F113" s="12">
        <f t="shared" si="15"/>
        <v>1.5399999999999952</v>
      </c>
      <c r="H113" s="12">
        <f t="shared" si="20"/>
        <v>6.911609730299733</v>
      </c>
      <c r="I113" s="25">
        <f t="shared" si="16"/>
        <v>2.143192990185846</v>
      </c>
      <c r="J113" s="25"/>
      <c r="K113" s="25">
        <f t="shared" si="17"/>
        <v>2.1431929901858457</v>
      </c>
      <c r="L113" s="8">
        <f t="shared" si="21"/>
        <v>6.911609730299733</v>
      </c>
      <c r="N113" s="12">
        <v>3.960000000000005</v>
      </c>
      <c r="O113" s="12">
        <v>3.0799999999999903</v>
      </c>
      <c r="Q113" s="12">
        <v>7.92000000000001</v>
      </c>
      <c r="R113" s="12">
        <v>1.54</v>
      </c>
      <c r="T113" s="12">
        <v>6.911609730299733</v>
      </c>
      <c r="U113" s="25">
        <v>2.143192990185846</v>
      </c>
      <c r="V113" s="25"/>
      <c r="W113" s="25">
        <v>2.1431929901858457</v>
      </c>
      <c r="X113" s="8">
        <v>6.911609730299733</v>
      </c>
    </row>
    <row r="114" spans="2:24" ht="12.75">
      <c r="B114" s="12">
        <f t="shared" si="18"/>
        <v>4.015000000000005</v>
      </c>
      <c r="C114" s="12">
        <f t="shared" si="14"/>
        <v>2.96999999999999</v>
      </c>
      <c r="E114" s="12">
        <f t="shared" si="19"/>
        <v>8.03000000000001</v>
      </c>
      <c r="F114" s="12">
        <f t="shared" si="15"/>
        <v>1.484999999999995</v>
      </c>
      <c r="H114" s="12">
        <f t="shared" si="20"/>
        <v>7.007604309887229</v>
      </c>
      <c r="I114" s="25">
        <f t="shared" si="16"/>
        <v>2.07384494867389</v>
      </c>
      <c r="J114" s="25"/>
      <c r="K114" s="25">
        <f t="shared" si="17"/>
        <v>2.0738449486738895</v>
      </c>
      <c r="L114" s="8">
        <f t="shared" si="21"/>
        <v>7.007604309887229</v>
      </c>
      <c r="N114" s="12">
        <v>4.015000000000005</v>
      </c>
      <c r="O114" s="12">
        <v>2.96999999999999</v>
      </c>
      <c r="Q114" s="12">
        <v>8.03000000000001</v>
      </c>
      <c r="R114" s="12">
        <v>1.484999999999995</v>
      </c>
      <c r="T114" s="12">
        <v>7.007604309887229</v>
      </c>
      <c r="U114" s="25">
        <v>2.07384494867389</v>
      </c>
      <c r="V114" s="25"/>
      <c r="W114" s="25">
        <v>2.0738449486738895</v>
      </c>
      <c r="X114" s="8">
        <v>7.007604309887229</v>
      </c>
    </row>
    <row r="115" spans="2:24" ht="12.75">
      <c r="B115" s="12">
        <f t="shared" si="18"/>
        <v>4.070000000000005</v>
      </c>
      <c r="C115" s="12">
        <f t="shared" si="14"/>
        <v>2.8599999999999905</v>
      </c>
      <c r="E115" s="12">
        <f t="shared" si="19"/>
        <v>8.14000000000001</v>
      </c>
      <c r="F115" s="12">
        <f t="shared" si="15"/>
        <v>1.4299999999999953</v>
      </c>
      <c r="H115" s="12">
        <f t="shared" si="20"/>
        <v>7.103598889474726</v>
      </c>
      <c r="I115" s="25">
        <f t="shared" si="16"/>
        <v>2.003776730457189</v>
      </c>
      <c r="J115" s="25"/>
      <c r="K115" s="25">
        <f t="shared" si="17"/>
        <v>2.0037767304571887</v>
      </c>
      <c r="L115" s="8">
        <f t="shared" si="21"/>
        <v>7.103598889474726</v>
      </c>
      <c r="N115" s="12">
        <v>4.07</v>
      </c>
      <c r="O115" s="12">
        <v>2.8599999999999905</v>
      </c>
      <c r="Q115" s="12">
        <v>8.14000000000001</v>
      </c>
      <c r="R115" s="12">
        <v>1.43</v>
      </c>
      <c r="T115" s="12">
        <v>7.103598889474726</v>
      </c>
      <c r="U115" s="25">
        <v>2.003776730457189</v>
      </c>
      <c r="V115" s="25"/>
      <c r="W115" s="25">
        <v>2.0037767304571887</v>
      </c>
      <c r="X115" s="8">
        <v>7.103598889474726</v>
      </c>
    </row>
    <row r="116" spans="2:24" ht="12.75">
      <c r="B116" s="12">
        <f t="shared" si="18"/>
        <v>4.125000000000004</v>
      </c>
      <c r="C116" s="12">
        <f t="shared" si="14"/>
        <v>2.749999999999991</v>
      </c>
      <c r="E116" s="12">
        <f t="shared" si="19"/>
        <v>8.250000000000009</v>
      </c>
      <c r="F116" s="12">
        <f t="shared" si="15"/>
        <v>1.3749999999999956</v>
      </c>
      <c r="H116" s="12">
        <f t="shared" si="20"/>
        <v>7.199593469062222</v>
      </c>
      <c r="I116" s="25">
        <f t="shared" si="16"/>
        <v>1.933017142603934</v>
      </c>
      <c r="J116" s="25"/>
      <c r="K116" s="25">
        <f t="shared" si="17"/>
        <v>1.9330171426039335</v>
      </c>
      <c r="L116" s="8">
        <f t="shared" si="21"/>
        <v>7.199593469062222</v>
      </c>
      <c r="N116" s="12">
        <v>4.125</v>
      </c>
      <c r="O116" s="12">
        <v>2.749999999999991</v>
      </c>
      <c r="Q116" s="12">
        <v>8.250000000000009</v>
      </c>
      <c r="R116" s="12">
        <v>1.375</v>
      </c>
      <c r="T116" s="12">
        <v>7.199593469062222</v>
      </c>
      <c r="U116" s="25">
        <v>1.933017142603934</v>
      </c>
      <c r="V116" s="25"/>
      <c r="W116" s="25">
        <v>1.9330171426039335</v>
      </c>
      <c r="X116" s="8">
        <v>7.199593469062222</v>
      </c>
    </row>
    <row r="117" spans="2:24" ht="12.75">
      <c r="B117" s="12">
        <f t="shared" si="18"/>
        <v>4.180000000000004</v>
      </c>
      <c r="C117" s="12">
        <f t="shared" si="14"/>
        <v>2.6399999999999917</v>
      </c>
      <c r="E117" s="12">
        <f t="shared" si="19"/>
        <v>8.360000000000008</v>
      </c>
      <c r="F117" s="12">
        <f t="shared" si="15"/>
        <v>1.3199999999999958</v>
      </c>
      <c r="H117" s="12">
        <f t="shared" si="20"/>
        <v>7.295588048649718</v>
      </c>
      <c r="I117" s="25">
        <f t="shared" si="16"/>
        <v>1.8615934760208301</v>
      </c>
      <c r="J117" s="25"/>
      <c r="K117" s="25">
        <f t="shared" si="17"/>
        <v>1.86159347602083</v>
      </c>
      <c r="L117" s="8">
        <f t="shared" si="21"/>
        <v>7.295588048649718</v>
      </c>
      <c r="N117" s="12">
        <v>4.18</v>
      </c>
      <c r="O117" s="12">
        <v>2.6399999999999917</v>
      </c>
      <c r="Q117" s="12">
        <v>8.360000000000008</v>
      </c>
      <c r="R117" s="12">
        <v>1.32</v>
      </c>
      <c r="T117" s="12">
        <v>7.295588048649718</v>
      </c>
      <c r="U117" s="25">
        <v>1.8615934760208301</v>
      </c>
      <c r="V117" s="25"/>
      <c r="W117" s="25">
        <v>1.86159347602083</v>
      </c>
      <c r="X117" s="8">
        <v>7.295588048649718</v>
      </c>
    </row>
    <row r="118" spans="2:24" ht="12.75">
      <c r="B118" s="12">
        <f t="shared" si="18"/>
        <v>4.235000000000004</v>
      </c>
      <c r="C118" s="12">
        <f t="shared" si="14"/>
        <v>2.5299999999999923</v>
      </c>
      <c r="E118" s="12">
        <f t="shared" si="19"/>
        <v>8.470000000000008</v>
      </c>
      <c r="F118" s="12">
        <f t="shared" si="15"/>
        <v>1.2649999999999961</v>
      </c>
      <c r="H118" s="12">
        <f t="shared" si="20"/>
        <v>7.391582628237215</v>
      </c>
      <c r="I118" s="25">
        <f t="shared" si="16"/>
        <v>1.789531603905145</v>
      </c>
      <c r="J118" s="25"/>
      <c r="K118" s="25">
        <f t="shared" si="17"/>
        <v>1.7895316039051448</v>
      </c>
      <c r="L118" s="8">
        <f t="shared" si="21"/>
        <v>7.391582628237215</v>
      </c>
      <c r="N118" s="12">
        <v>4.235</v>
      </c>
      <c r="O118" s="12">
        <v>2.5299999999999923</v>
      </c>
      <c r="Q118" s="12">
        <v>8.470000000000008</v>
      </c>
      <c r="R118" s="12">
        <v>1.265</v>
      </c>
      <c r="T118" s="12">
        <v>7.391582628237215</v>
      </c>
      <c r="U118" s="25">
        <v>1.789531603905145</v>
      </c>
      <c r="V118" s="25"/>
      <c r="W118" s="25">
        <v>1.7895316039051448</v>
      </c>
      <c r="X118" s="8">
        <v>7.391582628237215</v>
      </c>
    </row>
    <row r="119" spans="2:24" ht="12.75">
      <c r="B119" s="12">
        <f t="shared" si="18"/>
        <v>4.290000000000004</v>
      </c>
      <c r="C119" s="12">
        <f t="shared" si="14"/>
        <v>2.419999999999993</v>
      </c>
      <c r="E119" s="12">
        <f t="shared" si="19"/>
        <v>8.580000000000007</v>
      </c>
      <c r="F119" s="12">
        <f t="shared" si="15"/>
        <v>1.2099999999999964</v>
      </c>
      <c r="H119" s="12">
        <f t="shared" si="20"/>
        <v>7.487577207824711</v>
      </c>
      <c r="I119" s="25">
        <f t="shared" si="16"/>
        <v>1.7168560726235158</v>
      </c>
      <c r="J119" s="25"/>
      <c r="K119" s="25">
        <f t="shared" si="17"/>
        <v>1.7168560726235156</v>
      </c>
      <c r="L119" s="8">
        <f t="shared" si="21"/>
        <v>7.487577207824711</v>
      </c>
      <c r="N119" s="12">
        <v>4.29</v>
      </c>
      <c r="O119" s="12">
        <v>2.419999999999993</v>
      </c>
      <c r="Q119" s="12">
        <v>8.580000000000007</v>
      </c>
      <c r="R119" s="12">
        <v>1.21</v>
      </c>
      <c r="T119" s="12">
        <v>7.487577207824711</v>
      </c>
      <c r="U119" s="25">
        <v>1.7168560726235158</v>
      </c>
      <c r="V119" s="25"/>
      <c r="W119" s="25">
        <v>1.7168560726235156</v>
      </c>
      <c r="X119" s="8">
        <v>7.487577207824711</v>
      </c>
    </row>
    <row r="120" spans="2:24" ht="12.75">
      <c r="B120" s="12">
        <f t="shared" si="18"/>
        <v>4.345000000000003</v>
      </c>
      <c r="C120" s="12">
        <f t="shared" si="14"/>
        <v>2.3099999999999934</v>
      </c>
      <c r="E120" s="12">
        <f t="shared" si="19"/>
        <v>8.690000000000007</v>
      </c>
      <c r="F120" s="12">
        <f t="shared" si="15"/>
        <v>1.1549999999999967</v>
      </c>
      <c r="H120" s="12">
        <f t="shared" si="20"/>
        <v>7.5835717874122075</v>
      </c>
      <c r="I120" s="25">
        <f t="shared" si="16"/>
        <v>1.6435901856885735</v>
      </c>
      <c r="J120" s="25"/>
      <c r="K120" s="25">
        <f t="shared" si="17"/>
        <v>1.6435901856885733</v>
      </c>
      <c r="L120" s="8">
        <f t="shared" si="21"/>
        <v>7.5835717874122075</v>
      </c>
      <c r="N120" s="12">
        <v>4.345</v>
      </c>
      <c r="O120" s="12">
        <v>2.3099999999999934</v>
      </c>
      <c r="Q120" s="12">
        <v>8.690000000000007</v>
      </c>
      <c r="R120" s="12">
        <v>1.155</v>
      </c>
      <c r="T120" s="12">
        <v>7.5835717874122075</v>
      </c>
      <c r="U120" s="25">
        <v>1.6435901856885735</v>
      </c>
      <c r="V120" s="25"/>
      <c r="W120" s="25">
        <v>1.6435901856885733</v>
      </c>
      <c r="X120" s="8">
        <v>7.5835717874122075</v>
      </c>
    </row>
    <row r="121" spans="2:24" ht="12.75">
      <c r="B121" s="12">
        <f t="shared" si="18"/>
        <v>4.400000000000003</v>
      </c>
      <c r="C121" s="12">
        <f t="shared" si="14"/>
        <v>2.199999999999994</v>
      </c>
      <c r="E121" s="12">
        <f t="shared" si="19"/>
        <v>8.800000000000006</v>
      </c>
      <c r="F121" s="12">
        <f t="shared" si="15"/>
        <v>1.099999999999997</v>
      </c>
      <c r="H121" s="12">
        <f t="shared" si="20"/>
        <v>7.679566366999704</v>
      </c>
      <c r="I121" s="25">
        <f t="shared" si="16"/>
        <v>1.5697560814373175</v>
      </c>
      <c r="J121" s="25"/>
      <c r="K121" s="25">
        <f t="shared" si="17"/>
        <v>1.5697560814373173</v>
      </c>
      <c r="L121" s="8">
        <f t="shared" si="21"/>
        <v>7.679566366999704</v>
      </c>
      <c r="N121" s="12">
        <v>4.4</v>
      </c>
      <c r="O121" s="12">
        <v>2.199999999999994</v>
      </c>
      <c r="Q121" s="12">
        <v>8.800000000000006</v>
      </c>
      <c r="R121" s="12">
        <v>1.1</v>
      </c>
      <c r="T121" s="12">
        <v>7.679566366999704</v>
      </c>
      <c r="U121" s="25">
        <v>1.5697560814373175</v>
      </c>
      <c r="V121" s="25"/>
      <c r="W121" s="25">
        <v>1.5697560814373173</v>
      </c>
      <c r="X121" s="8">
        <v>7.679566366999704</v>
      </c>
    </row>
    <row r="122" spans="2:24" ht="12.75">
      <c r="B122" s="12">
        <f t="shared" si="18"/>
        <v>4.455000000000003</v>
      </c>
      <c r="C122" s="12">
        <f t="shared" si="14"/>
        <v>2.0899999999999945</v>
      </c>
      <c r="E122" s="12">
        <f t="shared" si="19"/>
        <v>8.910000000000005</v>
      </c>
      <c r="F122" s="12">
        <f t="shared" si="15"/>
        <v>1.0449999999999973</v>
      </c>
      <c r="H122" s="12">
        <f t="shared" si="20"/>
        <v>7.7755609465872</v>
      </c>
      <c r="I122" s="25">
        <f t="shared" si="16"/>
        <v>1.4953748049555369</v>
      </c>
      <c r="J122" s="25"/>
      <c r="K122" s="25">
        <f t="shared" si="17"/>
        <v>1.4953748049555367</v>
      </c>
      <c r="L122" s="8">
        <f t="shared" si="21"/>
        <v>7.7755609465872</v>
      </c>
      <c r="N122" s="12">
        <v>4.455</v>
      </c>
      <c r="O122" s="12">
        <v>2.0899999999999945</v>
      </c>
      <c r="Q122" s="12">
        <v>8.910000000000005</v>
      </c>
      <c r="R122" s="12">
        <v>1.045</v>
      </c>
      <c r="T122" s="12">
        <v>7.7755609465872</v>
      </c>
      <c r="U122" s="25">
        <v>1.4953748049555369</v>
      </c>
      <c r="V122" s="25"/>
      <c r="W122" s="25">
        <v>1.4953748049555367</v>
      </c>
      <c r="X122" s="8">
        <v>7.7755609465872</v>
      </c>
    </row>
    <row r="123" spans="2:24" ht="12.75">
      <c r="B123" s="12">
        <f t="shared" si="18"/>
        <v>4.5100000000000025</v>
      </c>
      <c r="C123" s="12">
        <f t="shared" si="14"/>
        <v>1.979999999999995</v>
      </c>
      <c r="E123" s="12">
        <f t="shared" si="19"/>
        <v>9.020000000000005</v>
      </c>
      <c r="F123" s="12">
        <f t="shared" si="15"/>
        <v>0.9899999999999975</v>
      </c>
      <c r="H123" s="12">
        <f t="shared" si="20"/>
        <v>7.871555526174697</v>
      </c>
      <c r="I123" s="25">
        <f t="shared" si="16"/>
        <v>1.4204663747394706</v>
      </c>
      <c r="J123" s="25"/>
      <c r="K123" s="25">
        <f t="shared" si="17"/>
        <v>1.4204663747394703</v>
      </c>
      <c r="L123" s="8">
        <f t="shared" si="21"/>
        <v>7.871555526174697</v>
      </c>
      <c r="N123" s="12">
        <v>4.51</v>
      </c>
      <c r="O123" s="12">
        <v>1.98</v>
      </c>
      <c r="Q123" s="12">
        <v>9.02</v>
      </c>
      <c r="R123" s="12">
        <v>0.9899999999999975</v>
      </c>
      <c r="T123" s="12">
        <v>7.871555526174697</v>
      </c>
      <c r="U123" s="25">
        <v>1.4204663747394706</v>
      </c>
      <c r="V123" s="25"/>
      <c r="W123" s="25">
        <v>1.4204663747394703</v>
      </c>
      <c r="X123" s="8">
        <v>7.871555526174697</v>
      </c>
    </row>
    <row r="124" spans="2:24" ht="12.75">
      <c r="B124" s="12">
        <f t="shared" si="18"/>
        <v>4.565000000000002</v>
      </c>
      <c r="C124" s="12">
        <f t="shared" si="14"/>
        <v>1.8699999999999957</v>
      </c>
      <c r="E124" s="12">
        <f t="shared" si="19"/>
        <v>9.130000000000004</v>
      </c>
      <c r="F124" s="12">
        <f t="shared" si="15"/>
        <v>0.9349999999999978</v>
      </c>
      <c r="H124" s="12">
        <f t="shared" si="20"/>
        <v>7.967550105762193</v>
      </c>
      <c r="I124" s="25">
        <f t="shared" si="16"/>
        <v>1.3450498445385506</v>
      </c>
      <c r="J124" s="25"/>
      <c r="K124" s="25">
        <f t="shared" si="17"/>
        <v>1.3450498445385504</v>
      </c>
      <c r="L124" s="8">
        <f t="shared" si="21"/>
        <v>7.967550105762193</v>
      </c>
      <c r="N124" s="12">
        <v>4.565</v>
      </c>
      <c r="O124" s="12">
        <v>1.87</v>
      </c>
      <c r="Q124" s="12">
        <v>9.13</v>
      </c>
      <c r="R124" s="12">
        <v>0.9349999999999978</v>
      </c>
      <c r="T124" s="12">
        <v>7.967550105762193</v>
      </c>
      <c r="U124" s="25">
        <v>1.3450498445385506</v>
      </c>
      <c r="V124" s="25"/>
      <c r="W124" s="25">
        <v>1.3450498445385504</v>
      </c>
      <c r="X124" s="8">
        <v>7.967550105762193</v>
      </c>
    </row>
    <row r="125" spans="2:24" ht="12.75">
      <c r="B125" s="12">
        <f t="shared" si="18"/>
        <v>4.620000000000002</v>
      </c>
      <c r="C125" s="12">
        <f t="shared" si="14"/>
        <v>1.7599999999999962</v>
      </c>
      <c r="E125" s="12">
        <f t="shared" si="19"/>
        <v>9.240000000000004</v>
      </c>
      <c r="F125" s="12">
        <f t="shared" si="15"/>
        <v>0.8799999999999981</v>
      </c>
      <c r="H125" s="12">
        <f t="shared" si="20"/>
        <v>8.063544685349688</v>
      </c>
      <c r="I125" s="25">
        <f t="shared" si="16"/>
        <v>1.269143360780808</v>
      </c>
      <c r="J125" s="25"/>
      <c r="K125" s="25">
        <f t="shared" si="17"/>
        <v>1.2691433607808078</v>
      </c>
      <c r="L125" s="8">
        <f t="shared" si="21"/>
        <v>8.063544685349688</v>
      </c>
      <c r="N125" s="12">
        <v>4.62</v>
      </c>
      <c r="O125" s="12">
        <v>1.76</v>
      </c>
      <c r="Q125" s="12">
        <v>9.24</v>
      </c>
      <c r="R125" s="12">
        <v>0.8799999999999981</v>
      </c>
      <c r="T125" s="12">
        <v>8.063544685349688</v>
      </c>
      <c r="U125" s="25">
        <v>1.269143360780808</v>
      </c>
      <c r="V125" s="25"/>
      <c r="W125" s="25">
        <v>1.2691433607808078</v>
      </c>
      <c r="X125" s="8">
        <v>8.063544685349688</v>
      </c>
    </row>
    <row r="126" spans="2:24" ht="12.75">
      <c r="B126" s="12">
        <f t="shared" si="18"/>
        <v>4.675000000000002</v>
      </c>
      <c r="C126" s="12">
        <f t="shared" si="14"/>
        <v>1.6499999999999968</v>
      </c>
      <c r="E126" s="12">
        <f t="shared" si="19"/>
        <v>9.350000000000003</v>
      </c>
      <c r="F126" s="12">
        <f t="shared" si="15"/>
        <v>0.8249999999999984</v>
      </c>
      <c r="H126" s="12">
        <f t="shared" si="20"/>
        <v>8.159539264937184</v>
      </c>
      <c r="I126" s="25">
        <f t="shared" si="16"/>
        <v>1.1927642159447183</v>
      </c>
      <c r="J126" s="25"/>
      <c r="K126" s="25">
        <f t="shared" si="17"/>
        <v>1.192764215944718</v>
      </c>
      <c r="L126" s="8">
        <f t="shared" si="21"/>
        <v>8.159539264937184</v>
      </c>
      <c r="N126" s="12">
        <v>4.675</v>
      </c>
      <c r="O126" s="12">
        <v>1.65</v>
      </c>
      <c r="Q126" s="12">
        <v>9.35</v>
      </c>
      <c r="R126" s="12">
        <v>0.8249999999999984</v>
      </c>
      <c r="T126" s="12">
        <v>8.159539264937184</v>
      </c>
      <c r="U126" s="25">
        <v>1.1927642159447183</v>
      </c>
      <c r="V126" s="25"/>
      <c r="W126" s="25">
        <v>1.192764215944718</v>
      </c>
      <c r="X126" s="8">
        <v>8.159539264937184</v>
      </c>
    </row>
    <row r="127" spans="2:24" ht="12.75">
      <c r="B127" s="12">
        <f t="shared" si="18"/>
        <v>4.730000000000001</v>
      </c>
      <c r="C127" s="12">
        <f t="shared" si="14"/>
        <v>1.5399999999999974</v>
      </c>
      <c r="E127" s="12">
        <f t="shared" si="19"/>
        <v>9.460000000000003</v>
      </c>
      <c r="F127" s="12">
        <f t="shared" si="15"/>
        <v>0.7699999999999987</v>
      </c>
      <c r="H127" s="12">
        <f t="shared" si="20"/>
        <v>8.25553384452468</v>
      </c>
      <c r="I127" s="25">
        <f t="shared" si="16"/>
        <v>1.1159288982074331</v>
      </c>
      <c r="J127" s="25"/>
      <c r="K127" s="25">
        <f t="shared" si="17"/>
        <v>1.115928898207433</v>
      </c>
      <c r="L127" s="8">
        <f t="shared" si="21"/>
        <v>8.25553384452468</v>
      </c>
      <c r="N127" s="12">
        <v>4.73</v>
      </c>
      <c r="O127" s="12">
        <v>1.54</v>
      </c>
      <c r="Q127" s="12">
        <v>9.46</v>
      </c>
      <c r="R127" s="12">
        <v>0.7699999999999987</v>
      </c>
      <c r="T127" s="12">
        <v>8.25553384452468</v>
      </c>
      <c r="U127" s="25">
        <v>1.1159288982074331</v>
      </c>
      <c r="V127" s="25"/>
      <c r="W127" s="25">
        <v>1.115928898207433</v>
      </c>
      <c r="X127" s="8">
        <v>8.25553384452468</v>
      </c>
    </row>
    <row r="128" spans="2:24" ht="12.75">
      <c r="B128" s="12">
        <f t="shared" si="18"/>
        <v>4.785000000000001</v>
      </c>
      <c r="C128" s="12">
        <f t="shared" si="14"/>
        <v>1.429999999999998</v>
      </c>
      <c r="E128" s="12">
        <f t="shared" si="19"/>
        <v>9.570000000000002</v>
      </c>
      <c r="F128" s="12">
        <f t="shared" si="15"/>
        <v>0.714999999999999</v>
      </c>
      <c r="H128" s="12">
        <f t="shared" si="20"/>
        <v>8.351528424112175</v>
      </c>
      <c r="I128" s="25">
        <f t="shared" si="16"/>
        <v>1.0386531376689936</v>
      </c>
      <c r="J128" s="25"/>
      <c r="K128" s="25">
        <f t="shared" si="17"/>
        <v>1.0386531376689934</v>
      </c>
      <c r="L128" s="8">
        <f t="shared" si="21"/>
        <v>8.351528424112175</v>
      </c>
      <c r="N128" s="12">
        <v>4.785</v>
      </c>
      <c r="O128" s="12">
        <v>1.43</v>
      </c>
      <c r="Q128" s="12">
        <v>9.57</v>
      </c>
      <c r="R128" s="12">
        <v>0.714999999999999</v>
      </c>
      <c r="T128" s="12">
        <v>8.351528424112175</v>
      </c>
      <c r="U128" s="25">
        <v>1.0386531376689936</v>
      </c>
      <c r="V128" s="25"/>
      <c r="W128" s="25">
        <v>1.0386531376689934</v>
      </c>
      <c r="X128" s="8">
        <v>8.351528424112175</v>
      </c>
    </row>
    <row r="129" spans="2:24" ht="12.75">
      <c r="B129" s="12">
        <f t="shared" si="18"/>
        <v>4.840000000000001</v>
      </c>
      <c r="C129" s="12">
        <f t="shared" si="14"/>
        <v>1.3199999999999985</v>
      </c>
      <c r="E129" s="12">
        <f t="shared" si="19"/>
        <v>9.680000000000001</v>
      </c>
      <c r="F129" s="12">
        <f t="shared" si="15"/>
        <v>0.6599999999999993</v>
      </c>
      <c r="H129" s="12">
        <f t="shared" si="20"/>
        <v>8.44752300369967</v>
      </c>
      <c r="I129" s="25">
        <f t="shared" si="16"/>
        <v>0.9609519494248939</v>
      </c>
      <c r="J129" s="25"/>
      <c r="K129" s="25">
        <f t="shared" si="17"/>
        <v>0.9609519494248937</v>
      </c>
      <c r="L129" s="8">
        <f t="shared" si="21"/>
        <v>8.44752300369967</v>
      </c>
      <c r="N129" s="12">
        <v>4.84</v>
      </c>
      <c r="O129" s="12">
        <v>1.32</v>
      </c>
      <c r="Q129" s="12">
        <v>9.68</v>
      </c>
      <c r="R129" s="12">
        <v>0.6599999999999993</v>
      </c>
      <c r="T129" s="12">
        <v>8.44752300369967</v>
      </c>
      <c r="U129" s="25">
        <v>0.9609519494248939</v>
      </c>
      <c r="V129" s="25"/>
      <c r="W129" s="25">
        <v>0.9609519494248937</v>
      </c>
      <c r="X129" s="8">
        <v>8.44752300369967</v>
      </c>
    </row>
    <row r="130" spans="2:24" ht="12.75">
      <c r="B130" s="12">
        <f t="shared" si="18"/>
        <v>4.8950000000000005</v>
      </c>
      <c r="C130" s="12">
        <f t="shared" si="14"/>
        <v>1.209999999999999</v>
      </c>
      <c r="E130" s="12">
        <f t="shared" si="19"/>
        <v>9.790000000000001</v>
      </c>
      <c r="F130" s="12">
        <f t="shared" si="15"/>
        <v>0.6049999999999995</v>
      </c>
      <c r="H130" s="12">
        <f t="shared" si="20"/>
        <v>8.543517583287166</v>
      </c>
      <c r="I130" s="25">
        <f t="shared" si="16"/>
        <v>0.8828396737348749</v>
      </c>
      <c r="J130" s="25"/>
      <c r="K130" s="25">
        <f t="shared" si="17"/>
        <v>0.8828396737348747</v>
      </c>
      <c r="L130" s="8">
        <f t="shared" si="21"/>
        <v>8.543517583287166</v>
      </c>
      <c r="N130" s="12">
        <v>4.895</v>
      </c>
      <c r="O130" s="12">
        <v>1.21</v>
      </c>
      <c r="Q130" s="12">
        <v>9.79</v>
      </c>
      <c r="R130" s="12">
        <v>0.605</v>
      </c>
      <c r="T130" s="12">
        <v>8.543517583287166</v>
      </c>
      <c r="U130" s="25">
        <v>0.8828396737348749</v>
      </c>
      <c r="V130" s="25"/>
      <c r="W130" s="25">
        <v>0.8828396737348747</v>
      </c>
      <c r="X130" s="8">
        <v>8.543517583287166</v>
      </c>
    </row>
    <row r="131" spans="2:24" ht="12.75">
      <c r="B131" s="12">
        <f t="shared" si="18"/>
        <v>4.95</v>
      </c>
      <c r="C131" s="12">
        <f t="shared" si="14"/>
        <v>1.0999999999999996</v>
      </c>
      <c r="E131" s="12">
        <f t="shared" si="19"/>
        <v>9.9</v>
      </c>
      <c r="F131" s="12">
        <f t="shared" si="15"/>
        <v>0.5499999999999998</v>
      </c>
      <c r="H131" s="12">
        <f t="shared" si="20"/>
        <v>8.639512162874661</v>
      </c>
      <c r="I131" s="25">
        <f t="shared" si="16"/>
        <v>0.8043300135138012</v>
      </c>
      <c r="J131" s="25"/>
      <c r="K131" s="25">
        <f t="shared" si="17"/>
        <v>0.804330013513801</v>
      </c>
      <c r="L131" s="8">
        <f t="shared" si="21"/>
        <v>8.639512162874661</v>
      </c>
      <c r="N131" s="12">
        <v>4.95</v>
      </c>
      <c r="O131" s="12">
        <v>1.1</v>
      </c>
      <c r="Q131" s="12">
        <v>9.9</v>
      </c>
      <c r="R131" s="12">
        <v>0.55</v>
      </c>
      <c r="T131" s="12">
        <v>8.639512162874661</v>
      </c>
      <c r="U131" s="25">
        <v>0.8043300135138012</v>
      </c>
      <c r="V131" s="25"/>
      <c r="W131" s="25">
        <v>0.804330013513801</v>
      </c>
      <c r="X131" s="8">
        <v>8.639512162874661</v>
      </c>
    </row>
    <row r="132" spans="2:24" ht="12.75">
      <c r="B132" s="12">
        <f t="shared" si="18"/>
        <v>5.005</v>
      </c>
      <c r="C132" s="12">
        <f t="shared" si="14"/>
        <v>0.9900000000000002</v>
      </c>
      <c r="E132" s="12">
        <f t="shared" si="19"/>
        <v>10.01</v>
      </c>
      <c r="F132" s="12">
        <f t="shared" si="15"/>
        <v>0.4950000000000001</v>
      </c>
      <c r="H132" s="12">
        <f t="shared" si="20"/>
        <v>8.735506742462157</v>
      </c>
      <c r="I132" s="25">
        <f t="shared" si="16"/>
        <v>0.7254360693506081</v>
      </c>
      <c r="J132" s="25"/>
      <c r="K132" s="25">
        <f t="shared" si="17"/>
        <v>0.7254360693506079</v>
      </c>
      <c r="L132" s="8">
        <f t="shared" si="21"/>
        <v>8.735506742462157</v>
      </c>
      <c r="N132" s="12">
        <v>5.005</v>
      </c>
      <c r="O132" s="12">
        <v>0.99</v>
      </c>
      <c r="Q132" s="12">
        <v>10.01</v>
      </c>
      <c r="R132" s="12">
        <v>0.495</v>
      </c>
      <c r="T132" s="12">
        <v>8.735506742462157</v>
      </c>
      <c r="U132" s="25">
        <v>0.7254360693506081</v>
      </c>
      <c r="V132" s="25"/>
      <c r="W132" s="25">
        <v>0.7254360693506079</v>
      </c>
      <c r="X132" s="8">
        <v>8.735506742462157</v>
      </c>
    </row>
    <row r="133" spans="2:24" ht="12.75">
      <c r="B133" s="12">
        <f t="shared" si="18"/>
        <v>5.06</v>
      </c>
      <c r="C133" s="12">
        <f t="shared" si="14"/>
        <v>0.8800000000000008</v>
      </c>
      <c r="E133" s="12">
        <f t="shared" si="19"/>
        <v>10.12</v>
      </c>
      <c r="F133" s="12">
        <f t="shared" si="15"/>
        <v>0.4400000000000004</v>
      </c>
      <c r="H133" s="12">
        <f t="shared" si="20"/>
        <v>8.831501322049652</v>
      </c>
      <c r="I133" s="25">
        <f t="shared" si="16"/>
        <v>0.6461703722434087</v>
      </c>
      <c r="J133" s="25"/>
      <c r="K133" s="25">
        <f t="shared" si="17"/>
        <v>0.6461703722434085</v>
      </c>
      <c r="L133" s="8">
        <f t="shared" si="21"/>
        <v>8.831501322049652</v>
      </c>
      <c r="N133" s="12">
        <v>5.06</v>
      </c>
      <c r="O133" s="12">
        <v>0.8800000000000008</v>
      </c>
      <c r="Q133" s="12">
        <v>10.12</v>
      </c>
      <c r="R133" s="12">
        <v>0.44</v>
      </c>
      <c r="T133" s="12">
        <v>8.831501322049652</v>
      </c>
      <c r="U133" s="25">
        <v>0.6461703722434087</v>
      </c>
      <c r="V133" s="25"/>
      <c r="W133" s="25">
        <v>0.6461703722434085</v>
      </c>
      <c r="X133" s="8">
        <v>8.831501322049652</v>
      </c>
    </row>
    <row r="134" spans="2:24" ht="12.75">
      <c r="B134" s="12">
        <f t="shared" si="18"/>
        <v>5.114999999999999</v>
      </c>
      <c r="C134" s="12">
        <f t="shared" si="14"/>
        <v>0.7700000000000014</v>
      </c>
      <c r="E134" s="12">
        <f t="shared" si="19"/>
        <v>10.229999999999999</v>
      </c>
      <c r="F134" s="12">
        <f t="shared" si="15"/>
        <v>0.3850000000000007</v>
      </c>
      <c r="H134" s="12">
        <f t="shared" si="20"/>
        <v>8.927495901637148</v>
      </c>
      <c r="I134" s="25">
        <f t="shared" si="16"/>
        <v>0.5665449142226544</v>
      </c>
      <c r="J134" s="25"/>
      <c r="K134" s="25">
        <f t="shared" si="17"/>
        <v>0.5665449142226542</v>
      </c>
      <c r="L134" s="8">
        <f t="shared" si="21"/>
        <v>8.927495901637148</v>
      </c>
      <c r="N134" s="12">
        <v>5.115</v>
      </c>
      <c r="O134" s="12">
        <v>0.7700000000000014</v>
      </c>
      <c r="Q134" s="12">
        <v>10.23</v>
      </c>
      <c r="R134" s="12">
        <v>0.3850000000000007</v>
      </c>
      <c r="T134" s="12">
        <v>8.927495901637148</v>
      </c>
      <c r="U134" s="25">
        <v>0.5665449142226544</v>
      </c>
      <c r="V134" s="25"/>
      <c r="W134" s="25">
        <v>0.5665449142226542</v>
      </c>
      <c r="X134" s="8">
        <v>8.927495901637148</v>
      </c>
    </row>
    <row r="135" spans="2:24" ht="12.75">
      <c r="B135" s="12">
        <f t="shared" si="18"/>
        <v>5.169999999999999</v>
      </c>
      <c r="C135" s="12">
        <f t="shared" si="14"/>
        <v>0.6600000000000019</v>
      </c>
      <c r="E135" s="12">
        <f t="shared" si="19"/>
        <v>10.339999999999998</v>
      </c>
      <c r="F135" s="12">
        <f t="shared" si="15"/>
        <v>0.33000000000000096</v>
      </c>
      <c r="H135" s="12">
        <f t="shared" si="20"/>
        <v>9.023490481224643</v>
      </c>
      <c r="I135" s="25">
        <f t="shared" si="16"/>
        <v>0.4865711770196288</v>
      </c>
      <c r="J135" s="25"/>
      <c r="K135" s="25">
        <f t="shared" si="17"/>
        <v>0.4865711770196288</v>
      </c>
      <c r="L135" s="8">
        <f t="shared" si="21"/>
        <v>9.023490481224643</v>
      </c>
      <c r="N135" s="12">
        <v>5.17</v>
      </c>
      <c r="O135" s="12">
        <v>0.6600000000000019</v>
      </c>
      <c r="Q135" s="12">
        <v>10.34</v>
      </c>
      <c r="R135" s="12">
        <v>0.33000000000000096</v>
      </c>
      <c r="T135" s="12">
        <v>9.023490481224643</v>
      </c>
      <c r="U135" s="25">
        <v>0.4865711770196288</v>
      </c>
      <c r="V135" s="25"/>
      <c r="W135" s="25">
        <v>0.4865711770196288</v>
      </c>
      <c r="X135" s="8">
        <v>9.023490481224643</v>
      </c>
    </row>
    <row r="136" spans="2:24" ht="12.75">
      <c r="B136" s="12">
        <f t="shared" si="18"/>
        <v>5.224999999999999</v>
      </c>
      <c r="C136" s="12">
        <f t="shared" si="14"/>
        <v>0.5500000000000025</v>
      </c>
      <c r="E136" s="12">
        <f t="shared" si="19"/>
        <v>10.449999999999998</v>
      </c>
      <c r="F136" s="12">
        <f t="shared" si="15"/>
        <v>0.27500000000000124</v>
      </c>
      <c r="H136" s="12">
        <f t="shared" si="20"/>
        <v>9.119485060812138</v>
      </c>
      <c r="I136" s="25">
        <f t="shared" si="16"/>
        <v>0.4062601589242989</v>
      </c>
      <c r="J136" s="25"/>
      <c r="K136" s="25">
        <f t="shared" si="17"/>
        <v>0.4062601589242987</v>
      </c>
      <c r="L136" s="8">
        <f t="shared" si="21"/>
        <v>9.119485060812138</v>
      </c>
      <c r="N136" s="12">
        <v>5.225</v>
      </c>
      <c r="O136" s="12">
        <v>0.5500000000000025</v>
      </c>
      <c r="Q136" s="12">
        <v>10.45</v>
      </c>
      <c r="R136" s="12">
        <v>0.27500000000000124</v>
      </c>
      <c r="T136" s="12">
        <v>9.119485060812138</v>
      </c>
      <c r="U136" s="25">
        <v>0.4062601589242989</v>
      </c>
      <c r="V136" s="25"/>
      <c r="W136" s="25">
        <v>0.4062601589242987</v>
      </c>
      <c r="X136" s="8">
        <v>9.119485060812138</v>
      </c>
    </row>
    <row r="137" spans="2:24" ht="12.75">
      <c r="B137" s="12">
        <f t="shared" si="18"/>
        <v>5.2799999999999985</v>
      </c>
      <c r="C137" s="12">
        <f>(a-MCa+Sa)/b-2*B137</f>
        <v>0.44000000000000306</v>
      </c>
      <c r="E137" s="12">
        <f t="shared" si="19"/>
        <v>10.559999999999997</v>
      </c>
      <c r="F137" s="12">
        <f>(a-MCb+Sb)/2*b-E137/2</f>
        <v>0.22000000000000153</v>
      </c>
      <c r="H137" s="12">
        <f t="shared" si="20"/>
        <v>9.215479640399634</v>
      </c>
      <c r="I137" s="25">
        <f>(a-MCa)/b-H137-((P-MCa)*Qa)/(b*H137)</f>
        <v>0.32562239996454867</v>
      </c>
      <c r="J137" s="25"/>
      <c r="K137" s="25">
        <f>(a-MCb)/b-L137-(P-MCb)*Qb/(b*L137)</f>
        <v>0.32562239996454867</v>
      </c>
      <c r="L137" s="8">
        <f t="shared" si="21"/>
        <v>9.215479640399634</v>
      </c>
      <c r="N137" s="12">
        <v>5.28</v>
      </c>
      <c r="O137" s="12">
        <v>0.44000000000000306</v>
      </c>
      <c r="Q137" s="12">
        <v>10.56</v>
      </c>
      <c r="R137" s="12">
        <v>0.22000000000000153</v>
      </c>
      <c r="T137" s="12">
        <v>9.215479640399634</v>
      </c>
      <c r="U137" s="25">
        <v>0.32562239996454867</v>
      </c>
      <c r="V137" s="25"/>
      <c r="W137" s="25">
        <v>0.32562239996454867</v>
      </c>
      <c r="X137" s="8">
        <v>9.215479640399634</v>
      </c>
    </row>
    <row r="138" spans="2:24" ht="12.75">
      <c r="B138" s="12">
        <f t="shared" si="18"/>
        <v>5.334999999999998</v>
      </c>
      <c r="C138" s="12">
        <f>(a-MCa+Sa)/b-2*B138</f>
        <v>0.3300000000000036</v>
      </c>
      <c r="E138" s="12">
        <f t="shared" si="19"/>
        <v>10.669999999999996</v>
      </c>
      <c r="F138" s="12">
        <f>(a-MCb+Sb)/2*b-E138/2</f>
        <v>0.1650000000000018</v>
      </c>
      <c r="H138" s="12">
        <f t="shared" si="20"/>
        <v>9.31147421998713</v>
      </c>
      <c r="I138" s="25">
        <f>(a-MCa)/b-H138-((P-MCa)*Qa)/(b*H138)</f>
        <v>0.244668005527938</v>
      </c>
      <c r="J138" s="25"/>
      <c r="K138" s="25">
        <f>(a-MCb)/b-L138-(P-MCb)*Qb/(b*L138)</f>
        <v>0.24466800552793777</v>
      </c>
      <c r="L138" s="8">
        <f t="shared" si="21"/>
        <v>9.31147421998713</v>
      </c>
      <c r="N138" s="12">
        <v>5.335</v>
      </c>
      <c r="O138" s="12">
        <v>0.3300000000000036</v>
      </c>
      <c r="Q138" s="12">
        <v>10.67</v>
      </c>
      <c r="R138" s="12">
        <v>0.1650000000000018</v>
      </c>
      <c r="T138" s="12">
        <v>9.31147421998713</v>
      </c>
      <c r="U138" s="25">
        <v>0.244668005527938</v>
      </c>
      <c r="V138" s="25"/>
      <c r="W138" s="25">
        <v>0.24466800552793777</v>
      </c>
      <c r="X138" s="8">
        <v>9.31147421998713</v>
      </c>
    </row>
    <row r="139" spans="2:24" ht="12.75">
      <c r="B139" s="12">
        <f t="shared" si="18"/>
        <v>5.389999999999998</v>
      </c>
      <c r="C139" s="12">
        <f>(a-MCa+Sa)/b-2*B139</f>
        <v>0.2200000000000042</v>
      </c>
      <c r="E139" s="12">
        <f t="shared" si="19"/>
        <v>10.779999999999996</v>
      </c>
      <c r="F139" s="12">
        <f>(a-MCb+Sb)/2*b-E139/2</f>
        <v>0.1100000000000021</v>
      </c>
      <c r="H139" s="12">
        <f t="shared" si="20"/>
        <v>9.407468799574625</v>
      </c>
      <c r="I139" s="25">
        <f>(a-MCa)/b-H139-((P-MCa)*Qa)/(b*H139)</f>
        <v>0.1634066685372273</v>
      </c>
      <c r="J139" s="25"/>
      <c r="K139" s="25">
        <f>(a-MCb)/b-L139-(P-MCb)*Qb/(b*L139)</f>
        <v>0.16340666853722707</v>
      </c>
      <c r="L139" s="8">
        <f t="shared" si="21"/>
        <v>9.407468799574625</v>
      </c>
      <c r="N139" s="12">
        <v>5.39</v>
      </c>
      <c r="O139" s="12">
        <v>0.2200000000000042</v>
      </c>
      <c r="Q139" s="12">
        <v>10.78</v>
      </c>
      <c r="R139" s="12">
        <v>0.1100000000000021</v>
      </c>
      <c r="T139" s="12">
        <v>9.407468799574625</v>
      </c>
      <c r="U139" s="25">
        <v>0.1634066685372273</v>
      </c>
      <c r="V139" s="25"/>
      <c r="W139" s="25">
        <v>0.16340666853722707</v>
      </c>
      <c r="X139" s="8">
        <v>9.407468799574625</v>
      </c>
    </row>
    <row r="140" spans="2:24" ht="12.75">
      <c r="B140" s="12">
        <f t="shared" si="18"/>
        <v>5.444999999999998</v>
      </c>
      <c r="C140" s="12">
        <f>(a-MCa+Sa)/b-2*B140</f>
        <v>0.11000000000000476</v>
      </c>
      <c r="E140" s="12">
        <f t="shared" si="19"/>
        <v>10.889999999999995</v>
      </c>
      <c r="F140" s="12">
        <f>(a-MCb+Sb)/2*b-E140/2</f>
        <v>0.05500000000000238</v>
      </c>
      <c r="H140" s="12">
        <f t="shared" si="20"/>
        <v>9.50346337916212</v>
      </c>
      <c r="I140" s="25">
        <f>(a-MCa)/b-H140-((P-MCa)*Qa)/(b*H140)</f>
        <v>0.08184769028193539</v>
      </c>
      <c r="J140" s="25"/>
      <c r="K140" s="25">
        <f>(a-MCb)/b-L140-(P-MCb)*Qb/(b*L140)</f>
        <v>0.08184769028193517</v>
      </c>
      <c r="L140" s="8">
        <f t="shared" si="21"/>
        <v>9.50346337916212</v>
      </c>
      <c r="N140" s="12">
        <v>5.445</v>
      </c>
      <c r="O140" s="12">
        <v>0.11000000000000476</v>
      </c>
      <c r="Q140" s="12">
        <v>10.89</v>
      </c>
      <c r="R140" s="12">
        <v>0.05500000000000238</v>
      </c>
      <c r="T140" s="12">
        <v>9.50346337916212</v>
      </c>
      <c r="U140" s="25">
        <v>0.08184769028193539</v>
      </c>
      <c r="V140" s="25"/>
      <c r="W140" s="25">
        <v>0.08184769028193517</v>
      </c>
      <c r="X140" s="8">
        <v>9.50346337916212</v>
      </c>
    </row>
    <row r="141" spans="2:24" ht="12.75">
      <c r="B141" s="12">
        <f t="shared" si="18"/>
        <v>5.499999999999997</v>
      </c>
      <c r="C141" s="12">
        <f>(a-MCa+Sa)/b-2*B141</f>
        <v>0</v>
      </c>
      <c r="E141" s="12">
        <f t="shared" si="19"/>
        <v>10.999999999999995</v>
      </c>
      <c r="F141" s="12">
        <f>(a-MCb+Sb)/2*b-E141/2</f>
        <v>0</v>
      </c>
      <c r="H141" s="12">
        <f t="shared" si="20"/>
        <v>9.599457958749616</v>
      </c>
      <c r="I141" s="25">
        <f>(a-MCa)/b-H141-((P-MCa)*Qa)/(b*H141)</f>
        <v>0</v>
      </c>
      <c r="J141" s="25"/>
      <c r="K141" s="25">
        <f>(a-MCb)/b-L141-(P-MCb)*Qb/(b*L141)</f>
        <v>0</v>
      </c>
      <c r="L141" s="8">
        <f t="shared" si="21"/>
        <v>9.599457958749616</v>
      </c>
      <c r="N141" s="12">
        <v>5.5</v>
      </c>
      <c r="O141" s="12">
        <v>0</v>
      </c>
      <c r="Q141" s="12">
        <v>11</v>
      </c>
      <c r="R141" s="12">
        <v>0</v>
      </c>
      <c r="T141" s="12">
        <v>9.599457958749616</v>
      </c>
      <c r="U141" s="25">
        <v>0</v>
      </c>
      <c r="V141" s="25"/>
      <c r="W141" s="25">
        <v>0</v>
      </c>
      <c r="X141" s="8">
        <v>9.599457958749616</v>
      </c>
    </row>
    <row r="142" spans="2:15" ht="12.75">
      <c r="B142" s="12"/>
      <c r="C142" s="12"/>
      <c r="E142" s="12"/>
      <c r="F142" s="12"/>
      <c r="H142" s="25"/>
      <c r="I142" s="25"/>
      <c r="J142" s="25"/>
      <c r="K142" s="25"/>
      <c r="L142" s="6"/>
      <c r="N142" s="25"/>
      <c r="O142" s="6"/>
    </row>
    <row r="143" spans="2:15" ht="12.75">
      <c r="B143" s="12"/>
      <c r="C143" s="12"/>
      <c r="E143" s="12"/>
      <c r="F143" s="12"/>
      <c r="H143" s="25"/>
      <c r="I143" s="25"/>
      <c r="J143" s="25"/>
      <c r="K143" s="25"/>
      <c r="L143" s="6"/>
      <c r="N143" s="25"/>
      <c r="O143" s="6"/>
    </row>
    <row r="144" spans="2:15" ht="12.75">
      <c r="B144" s="12"/>
      <c r="C144" s="12"/>
      <c r="E144" s="12"/>
      <c r="F144" s="12"/>
      <c r="H144" s="25"/>
      <c r="I144" s="25"/>
      <c r="J144" s="25"/>
      <c r="K144" s="25"/>
      <c r="L144" s="6"/>
      <c r="N144" s="25"/>
      <c r="O144" s="6"/>
    </row>
    <row r="145" spans="2:15" ht="12.75">
      <c r="B145" s="12"/>
      <c r="C145" s="12"/>
      <c r="E145" s="12"/>
      <c r="F145" s="12"/>
      <c r="H145" s="25"/>
      <c r="I145" s="25"/>
      <c r="J145" s="25"/>
      <c r="K145" s="25"/>
      <c r="L145" s="6"/>
      <c r="N145" s="25"/>
      <c r="O145" s="6"/>
    </row>
    <row r="146" spans="2:15" ht="12.75">
      <c r="B146" s="12"/>
      <c r="C146" s="12"/>
      <c r="E146" s="12"/>
      <c r="F146" s="12"/>
      <c r="H146" s="25"/>
      <c r="I146" s="25"/>
      <c r="J146" s="25"/>
      <c r="K146" s="25"/>
      <c r="L146" s="6"/>
      <c r="N146" s="25"/>
      <c r="O146" s="6"/>
    </row>
    <row r="147" spans="2:15" ht="12.75">
      <c r="B147" s="12"/>
      <c r="C147" s="12"/>
      <c r="E147" s="12"/>
      <c r="F147" s="12"/>
      <c r="H147" s="25"/>
      <c r="I147" s="25"/>
      <c r="J147" s="25"/>
      <c r="K147" s="25"/>
      <c r="L147" s="6"/>
      <c r="N147" s="25"/>
      <c r="O147" s="6"/>
    </row>
    <row r="148" spans="2:15" ht="12.75">
      <c r="B148" s="12"/>
      <c r="C148" s="12"/>
      <c r="E148" s="12"/>
      <c r="F148" s="12"/>
      <c r="H148" s="25"/>
      <c r="I148" s="25"/>
      <c r="J148" s="25"/>
      <c r="K148" s="25"/>
      <c r="L148" s="6"/>
      <c r="N148" s="25"/>
      <c r="O148" s="6"/>
    </row>
    <row r="149" spans="2:15" ht="12.75">
      <c r="B149" s="12"/>
      <c r="C149" s="12"/>
      <c r="E149" s="12"/>
      <c r="F149" s="12"/>
      <c r="H149" s="25"/>
      <c r="I149" s="25"/>
      <c r="J149" s="25"/>
      <c r="K149" s="25"/>
      <c r="L149" s="6"/>
      <c r="N149" s="25"/>
      <c r="O149" s="6"/>
    </row>
    <row r="150" spans="2:15" ht="12.75">
      <c r="B150" s="12"/>
      <c r="C150" s="12"/>
      <c r="E150" s="12"/>
      <c r="F150" s="12"/>
      <c r="H150" s="25"/>
      <c r="I150" s="25"/>
      <c r="J150" s="25"/>
      <c r="K150" s="25"/>
      <c r="L150" s="6"/>
      <c r="N150" s="25"/>
      <c r="O150" s="6"/>
    </row>
    <row r="151" spans="2:15" ht="12.75">
      <c r="B151" s="12"/>
      <c r="C151" s="12"/>
      <c r="E151" s="12"/>
      <c r="F151" s="12"/>
      <c r="H151" s="25"/>
      <c r="I151" s="25"/>
      <c r="J151" s="25"/>
      <c r="K151" s="25"/>
      <c r="L151" s="6"/>
      <c r="N151" s="25"/>
      <c r="O151" s="6"/>
    </row>
    <row r="152" spans="2:15" ht="12.75">
      <c r="B152" s="12"/>
      <c r="C152" s="12"/>
      <c r="E152" s="12"/>
      <c r="F152" s="12"/>
      <c r="H152" s="25"/>
      <c r="I152" s="25"/>
      <c r="J152" s="25"/>
      <c r="K152" s="25"/>
      <c r="L152" s="6"/>
      <c r="N152" s="25"/>
      <c r="O152" s="6"/>
    </row>
    <row r="153" spans="2:15" ht="12.75">
      <c r="B153" s="12"/>
      <c r="C153" s="12"/>
      <c r="E153" s="12"/>
      <c r="F153" s="12"/>
      <c r="H153" s="25"/>
      <c r="I153" s="25"/>
      <c r="J153" s="25"/>
      <c r="K153" s="25"/>
      <c r="L153" s="6"/>
      <c r="N153" s="25"/>
      <c r="O153" s="6"/>
    </row>
    <row r="154" spans="2:15" ht="12.75">
      <c r="B154" s="12"/>
      <c r="C154" s="12"/>
      <c r="E154" s="12"/>
      <c r="F154" s="12"/>
      <c r="H154" s="25"/>
      <c r="I154" s="25"/>
      <c r="J154" s="25"/>
      <c r="K154" s="25"/>
      <c r="L154" s="6"/>
      <c r="N154" s="25"/>
      <c r="O154" s="6"/>
    </row>
    <row r="155" spans="2:15" ht="12.75">
      <c r="B155" s="12"/>
      <c r="C155" s="12"/>
      <c r="E155" s="12"/>
      <c r="F155" s="12"/>
      <c r="H155" s="25"/>
      <c r="I155" s="25"/>
      <c r="J155" s="25"/>
      <c r="K155" s="25"/>
      <c r="L155" s="6"/>
      <c r="M155" s="25"/>
      <c r="N155" s="25"/>
      <c r="O155" s="6"/>
    </row>
    <row r="156" spans="2:15" ht="12.75">
      <c r="B156" s="12"/>
      <c r="C156" s="12"/>
      <c r="E156" s="12"/>
      <c r="F156" s="12"/>
      <c r="H156" s="25"/>
      <c r="I156" s="25"/>
      <c r="J156" s="25"/>
      <c r="K156" s="25"/>
      <c r="L156" s="6"/>
      <c r="M156" s="25"/>
      <c r="N156" s="25"/>
      <c r="O156" s="6"/>
    </row>
    <row r="157" spans="2:15" ht="12.75">
      <c r="B157" s="12"/>
      <c r="C157" s="12"/>
      <c r="E157" s="12"/>
      <c r="F157" s="12"/>
      <c r="H157" s="25"/>
      <c r="I157" s="25"/>
      <c r="J157" s="25"/>
      <c r="K157" s="25"/>
      <c r="L157" s="6"/>
      <c r="M157" s="25"/>
      <c r="N157" s="25"/>
      <c r="O157" s="6"/>
    </row>
    <row r="158" spans="2:15" ht="12.75">
      <c r="B158" s="12"/>
      <c r="C158" s="12"/>
      <c r="E158" s="12"/>
      <c r="F158" s="12"/>
      <c r="H158" s="25"/>
      <c r="I158" s="25"/>
      <c r="J158" s="25"/>
      <c r="K158" s="25"/>
      <c r="L158" s="6"/>
      <c r="M158" s="25"/>
      <c r="N158" s="25"/>
      <c r="O158" s="6"/>
    </row>
    <row r="159" spans="2:15" ht="12.75">
      <c r="B159" s="12"/>
      <c r="C159" s="12"/>
      <c r="E159" s="12"/>
      <c r="F159" s="12"/>
      <c r="H159" s="25"/>
      <c r="I159" s="25"/>
      <c r="J159" s="25"/>
      <c r="K159" s="25"/>
      <c r="L159" s="6"/>
      <c r="M159" s="25"/>
      <c r="N159" s="25"/>
      <c r="O159" s="6"/>
    </row>
    <row r="160" spans="2:14" ht="12.75">
      <c r="B160" s="12"/>
      <c r="C160" s="12"/>
      <c r="E160" s="12"/>
      <c r="F160" s="12"/>
      <c r="H160" s="25"/>
      <c r="I160" s="25"/>
      <c r="J160" s="25"/>
      <c r="K160" s="6"/>
      <c r="L160" s="25"/>
      <c r="M160" s="25"/>
      <c r="N160" s="6"/>
    </row>
    <row r="161" spans="2:14" ht="12.75">
      <c r="B161" s="12"/>
      <c r="C161" s="12"/>
      <c r="E161" s="12"/>
      <c r="F161" s="12"/>
      <c r="H161" s="25"/>
      <c r="I161" s="25"/>
      <c r="J161" s="25"/>
      <c r="K161" s="6"/>
      <c r="L161" s="25"/>
      <c r="M161" s="25"/>
      <c r="N161" s="6"/>
    </row>
    <row r="162" spans="2:14" ht="12.75">
      <c r="B162" s="12"/>
      <c r="C162" s="12"/>
      <c r="E162" s="12"/>
      <c r="F162" s="12"/>
      <c r="H162" s="25"/>
      <c r="I162" s="25"/>
      <c r="J162" s="25"/>
      <c r="K162" s="6"/>
      <c r="L162" s="25"/>
      <c r="M162" s="25"/>
      <c r="N162" s="6"/>
    </row>
    <row r="163" spans="2:14" ht="12.75">
      <c r="B163" s="12"/>
      <c r="C163" s="12"/>
      <c r="E163" s="12"/>
      <c r="F163" s="12"/>
      <c r="H163" s="25"/>
      <c r="I163" s="25"/>
      <c r="J163" s="25"/>
      <c r="K163" s="6"/>
      <c r="L163" s="25"/>
      <c r="M163" s="25"/>
      <c r="N163" s="6"/>
    </row>
    <row r="164" spans="2:14" ht="12.75">
      <c r="B164" s="12"/>
      <c r="C164" s="12"/>
      <c r="E164" s="12"/>
      <c r="F164" s="12"/>
      <c r="H164" s="25"/>
      <c r="I164" s="25"/>
      <c r="J164" s="25"/>
      <c r="K164" s="6"/>
      <c r="L164" s="25"/>
      <c r="M164" s="25"/>
      <c r="N164" s="6"/>
    </row>
    <row r="165" spans="2:14" ht="12.75">
      <c r="B165" s="12"/>
      <c r="C165" s="12"/>
      <c r="E165" s="12"/>
      <c r="F165" s="12"/>
      <c r="H165" s="25"/>
      <c r="I165" s="25"/>
      <c r="J165" s="25"/>
      <c r="K165" s="6"/>
      <c r="L165" s="25"/>
      <c r="M165" s="25"/>
      <c r="N165" s="6"/>
    </row>
    <row r="166" spans="2:14" ht="12.75">
      <c r="B166" s="12"/>
      <c r="C166" s="12"/>
      <c r="E166" s="12"/>
      <c r="F166" s="12"/>
      <c r="H166" s="25"/>
      <c r="I166" s="25"/>
      <c r="J166" s="25"/>
      <c r="K166" s="6"/>
      <c r="L166" s="25"/>
      <c r="M166" s="25"/>
      <c r="N166" s="6"/>
    </row>
    <row r="167" spans="2:14" ht="12.75">
      <c r="B167" s="12"/>
      <c r="C167" s="12"/>
      <c r="E167" s="12"/>
      <c r="F167" s="12"/>
      <c r="H167" s="25"/>
      <c r="I167" s="25"/>
      <c r="J167" s="25"/>
      <c r="K167" s="6"/>
      <c r="L167" s="25"/>
      <c r="M167" s="25"/>
      <c r="N167" s="6"/>
    </row>
    <row r="168" spans="2:14" ht="12.75">
      <c r="B168" s="12"/>
      <c r="C168" s="12"/>
      <c r="E168" s="12"/>
      <c r="F168" s="12"/>
      <c r="H168" s="25"/>
      <c r="I168" s="25"/>
      <c r="J168" s="25"/>
      <c r="K168" s="6"/>
      <c r="L168" s="25"/>
      <c r="M168" s="25"/>
      <c r="N168" s="6"/>
    </row>
    <row r="169" spans="2:14" ht="12.75">
      <c r="B169" s="12"/>
      <c r="C169" s="12"/>
      <c r="E169" s="12"/>
      <c r="F169" s="12"/>
      <c r="H169" s="25"/>
      <c r="I169" s="25"/>
      <c r="J169" s="25"/>
      <c r="K169" s="6"/>
      <c r="L169" s="25"/>
      <c r="M169" s="25"/>
      <c r="N169" s="6"/>
    </row>
    <row r="170" spans="2:14" ht="12.75">
      <c r="B170" s="12"/>
      <c r="C170" s="12"/>
      <c r="E170" s="12"/>
      <c r="F170" s="12"/>
      <c r="H170" s="25"/>
      <c r="I170" s="25"/>
      <c r="J170" s="25"/>
      <c r="K170" s="6"/>
      <c r="L170" s="25"/>
      <c r="M170" s="25"/>
      <c r="N170" s="6"/>
    </row>
    <row r="171" spans="2:14" ht="12.75">
      <c r="B171" s="12"/>
      <c r="C171" s="12"/>
      <c r="E171" s="12"/>
      <c r="F171" s="12"/>
      <c r="H171" s="25"/>
      <c r="I171" s="25"/>
      <c r="J171" s="25"/>
      <c r="K171" s="6"/>
      <c r="L171" s="25"/>
      <c r="M171" s="25"/>
      <c r="N171" s="6"/>
    </row>
    <row r="172" spans="2:14" ht="12.75">
      <c r="B172" s="12"/>
      <c r="C172" s="12"/>
      <c r="E172" s="12"/>
      <c r="F172" s="12"/>
      <c r="H172" s="25"/>
      <c r="I172" s="25"/>
      <c r="J172" s="25"/>
      <c r="K172" s="6"/>
      <c r="L172" s="25"/>
      <c r="M172" s="25"/>
      <c r="N172" s="6"/>
    </row>
    <row r="173" spans="2:14" ht="12.75">
      <c r="B173" s="12"/>
      <c r="C173" s="12"/>
      <c r="E173" s="12"/>
      <c r="F173" s="12"/>
      <c r="H173" s="25"/>
      <c r="I173" s="25"/>
      <c r="J173" s="25"/>
      <c r="K173" s="6"/>
      <c r="L173" s="25"/>
      <c r="M173" s="25"/>
      <c r="N173" s="6"/>
    </row>
    <row r="174" spans="2:14" ht="12.75">
      <c r="B174" s="12"/>
      <c r="C174" s="12"/>
      <c r="E174" s="12"/>
      <c r="F174" s="12"/>
      <c r="H174" s="25"/>
      <c r="I174" s="25"/>
      <c r="J174" s="25"/>
      <c r="K174" s="6"/>
      <c r="L174" s="25"/>
      <c r="M174" s="25"/>
      <c r="N174" s="6"/>
    </row>
    <row r="175" spans="2:14" ht="12.75">
      <c r="B175" s="12"/>
      <c r="C175" s="12"/>
      <c r="E175" s="12"/>
      <c r="F175" s="12"/>
      <c r="H175" s="25"/>
      <c r="I175" s="25"/>
      <c r="J175" s="25"/>
      <c r="K175" s="6"/>
      <c r="L175" s="25"/>
      <c r="M175" s="25"/>
      <c r="N175" s="6"/>
    </row>
    <row r="176" spans="2:14" ht="12.75">
      <c r="B176" s="12"/>
      <c r="C176" s="12"/>
      <c r="E176" s="12"/>
      <c r="F176" s="12"/>
      <c r="H176" s="25"/>
      <c r="I176" s="25"/>
      <c r="J176" s="25"/>
      <c r="K176" s="6"/>
      <c r="L176" s="25"/>
      <c r="M176" s="25"/>
      <c r="N176" s="6"/>
    </row>
    <row r="177" spans="2:14" ht="12.75">
      <c r="B177" s="12"/>
      <c r="C177" s="12"/>
      <c r="E177" s="12"/>
      <c r="F177" s="12"/>
      <c r="H177" s="25"/>
      <c r="I177" s="25"/>
      <c r="J177" s="25"/>
      <c r="K177" s="6"/>
      <c r="L177" s="25"/>
      <c r="M177" s="25"/>
      <c r="N177" s="6"/>
    </row>
    <row r="178" spans="2:14" ht="12.75">
      <c r="B178" s="12"/>
      <c r="C178" s="12"/>
      <c r="E178" s="12"/>
      <c r="F178" s="12"/>
      <c r="H178" s="25"/>
      <c r="I178" s="25"/>
      <c r="J178" s="25"/>
      <c r="K178" s="6"/>
      <c r="L178" s="25"/>
      <c r="M178" s="25"/>
      <c r="N178" s="6"/>
    </row>
    <row r="179" spans="2:14" ht="12.75">
      <c r="B179" s="12"/>
      <c r="C179" s="12"/>
      <c r="E179" s="12"/>
      <c r="F179" s="12"/>
      <c r="H179" s="25"/>
      <c r="I179" s="25"/>
      <c r="J179" s="25"/>
      <c r="K179" s="6"/>
      <c r="L179" s="25"/>
      <c r="M179" s="25"/>
      <c r="N179" s="6"/>
    </row>
    <row r="180" spans="2:14" ht="12.75">
      <c r="B180" s="12"/>
      <c r="C180" s="12"/>
      <c r="E180" s="12"/>
      <c r="F180" s="12"/>
      <c r="H180" s="25"/>
      <c r="I180" s="25"/>
      <c r="J180" s="25"/>
      <c r="K180" s="6"/>
      <c r="L180" s="25"/>
      <c r="M180" s="25"/>
      <c r="N180" s="6"/>
    </row>
    <row r="181" spans="2:14" ht="12.75">
      <c r="B181" s="12"/>
      <c r="C181" s="12"/>
      <c r="E181" s="12"/>
      <c r="F181" s="12"/>
      <c r="H181" s="25"/>
      <c r="I181" s="25"/>
      <c r="J181" s="25"/>
      <c r="K181" s="6"/>
      <c r="L181" s="25"/>
      <c r="M181" s="25"/>
      <c r="N181" s="6"/>
    </row>
    <row r="182" spans="2:14" ht="12.75">
      <c r="B182" s="12"/>
      <c r="C182" s="12"/>
      <c r="E182" s="12"/>
      <c r="F182" s="12"/>
      <c r="H182" s="25"/>
      <c r="I182" s="25"/>
      <c r="J182" s="25"/>
      <c r="K182" s="6"/>
      <c r="L182" s="25"/>
      <c r="M182" s="25"/>
      <c r="N182" s="6"/>
    </row>
    <row r="183" spans="2:14" ht="12.75">
      <c r="B183" s="12"/>
      <c r="C183" s="12"/>
      <c r="E183" s="12"/>
      <c r="F183" s="12"/>
      <c r="H183" s="25"/>
      <c r="I183" s="25"/>
      <c r="J183" s="25"/>
      <c r="K183" s="6"/>
      <c r="L183" s="25"/>
      <c r="M183" s="25"/>
      <c r="N183" s="6"/>
    </row>
    <row r="184" spans="2:14" ht="12.75">
      <c r="B184" s="12"/>
      <c r="C184" s="12"/>
      <c r="E184" s="12"/>
      <c r="F184" s="12"/>
      <c r="H184" s="25"/>
      <c r="I184" s="25"/>
      <c r="J184" s="25"/>
      <c r="K184" s="6"/>
      <c r="L184" s="25"/>
      <c r="M184" s="25"/>
      <c r="N184" s="6"/>
    </row>
    <row r="185" spans="2:14" ht="12.75">
      <c r="B185" s="12"/>
      <c r="C185" s="12"/>
      <c r="E185" s="12"/>
      <c r="F185" s="12"/>
      <c r="H185" s="25"/>
      <c r="I185" s="25"/>
      <c r="J185" s="25"/>
      <c r="K185" s="6"/>
      <c r="L185" s="25"/>
      <c r="M185" s="25"/>
      <c r="N185" s="6"/>
    </row>
    <row r="186" spans="2:14" ht="12.75">
      <c r="B186" s="12"/>
      <c r="C186" s="12"/>
      <c r="E186" s="12"/>
      <c r="F186" s="12"/>
      <c r="H186" s="25"/>
      <c r="I186" s="25"/>
      <c r="J186" s="25"/>
      <c r="K186" s="6"/>
      <c r="L186" s="25"/>
      <c r="M186" s="25"/>
      <c r="N186" s="6"/>
    </row>
    <row r="187" spans="2:14" ht="12.75">
      <c r="B187" s="12"/>
      <c r="C187" s="12"/>
      <c r="E187" s="12"/>
      <c r="F187" s="12"/>
      <c r="H187" s="25"/>
      <c r="I187" s="25"/>
      <c r="J187" s="25"/>
      <c r="K187" s="6"/>
      <c r="L187" s="25"/>
      <c r="M187" s="25"/>
      <c r="N187" s="6"/>
    </row>
    <row r="188" spans="2:14" ht="12.75">
      <c r="B188" s="12"/>
      <c r="C188" s="12"/>
      <c r="E188" s="12"/>
      <c r="F188" s="12"/>
      <c r="H188" s="25"/>
      <c r="I188" s="25"/>
      <c r="J188" s="25"/>
      <c r="K188" s="6"/>
      <c r="L188" s="25"/>
      <c r="M188" s="25"/>
      <c r="N188" s="6"/>
    </row>
    <row r="189" spans="2:14" ht="12.75">
      <c r="B189" s="12"/>
      <c r="C189" s="12"/>
      <c r="E189" s="12"/>
      <c r="F189" s="12"/>
      <c r="H189" s="25"/>
      <c r="I189" s="25"/>
      <c r="J189" s="25"/>
      <c r="K189" s="6"/>
      <c r="L189" s="25"/>
      <c r="M189" s="25"/>
      <c r="N189" s="6"/>
    </row>
    <row r="190" spans="2:14" ht="12.75">
      <c r="B190" s="12"/>
      <c r="C190" s="12"/>
      <c r="E190" s="12"/>
      <c r="F190" s="12"/>
      <c r="H190" s="25"/>
      <c r="I190" s="25"/>
      <c r="J190" s="25"/>
      <c r="K190" s="6"/>
      <c r="L190" s="25"/>
      <c r="M190" s="25"/>
      <c r="N190" s="6"/>
    </row>
    <row r="191" spans="2:14" ht="12.75">
      <c r="B191" s="12"/>
      <c r="C191" s="12"/>
      <c r="E191" s="12"/>
      <c r="F191" s="12"/>
      <c r="H191" s="25"/>
      <c r="I191" s="25"/>
      <c r="J191" s="25"/>
      <c r="K191" s="6"/>
      <c r="L191" s="25"/>
      <c r="M191" s="25"/>
      <c r="N191" s="6"/>
    </row>
    <row r="192" spans="2:14" ht="12.75">
      <c r="B192" s="12"/>
      <c r="C192" s="12"/>
      <c r="E192" s="12"/>
      <c r="F192" s="12"/>
      <c r="H192" s="25"/>
      <c r="I192" s="25"/>
      <c r="J192" s="25"/>
      <c r="K192" s="6"/>
      <c r="L192" s="25"/>
      <c r="M192" s="25"/>
      <c r="N192" s="6"/>
    </row>
    <row r="193" spans="2:14" ht="12.75">
      <c r="B193" s="12"/>
      <c r="C193" s="12"/>
      <c r="E193" s="12"/>
      <c r="F193" s="12"/>
      <c r="H193" s="25"/>
      <c r="I193" s="25"/>
      <c r="J193" s="25"/>
      <c r="K193" s="6"/>
      <c r="L193" s="25"/>
      <c r="M193" s="25"/>
      <c r="N193" s="6"/>
    </row>
    <row r="194" spans="2:14" ht="12.75">
      <c r="B194" s="12"/>
      <c r="C194" s="12"/>
      <c r="E194" s="12"/>
      <c r="F194" s="12"/>
      <c r="H194" s="25"/>
      <c r="I194" s="25"/>
      <c r="J194" s="25"/>
      <c r="K194" s="6"/>
      <c r="L194" s="25"/>
      <c r="M194" s="25"/>
      <c r="N194" s="6"/>
    </row>
    <row r="195" spans="2:14" ht="12.75">
      <c r="B195" s="12"/>
      <c r="C195" s="12"/>
      <c r="E195" s="12"/>
      <c r="F195" s="12"/>
      <c r="H195" s="25"/>
      <c r="I195" s="25"/>
      <c r="J195" s="25"/>
      <c r="K195" s="6"/>
      <c r="L195" s="25"/>
      <c r="M195" s="25"/>
      <c r="N195" s="6"/>
    </row>
    <row r="196" spans="2:14" ht="12.75">
      <c r="B196" s="12"/>
      <c r="C196" s="12"/>
      <c r="E196" s="12"/>
      <c r="F196" s="12"/>
      <c r="H196" s="25"/>
      <c r="I196" s="25"/>
      <c r="J196" s="25"/>
      <c r="K196" s="6"/>
      <c r="L196" s="25"/>
      <c r="M196" s="25"/>
      <c r="N196" s="6"/>
    </row>
    <row r="197" spans="2:14" ht="12.75">
      <c r="B197" s="12"/>
      <c r="C197" s="12"/>
      <c r="E197" s="12"/>
      <c r="F197" s="12"/>
      <c r="H197" s="25"/>
      <c r="I197" s="25"/>
      <c r="J197" s="25"/>
      <c r="K197" s="6"/>
      <c r="L197" s="25"/>
      <c r="M197" s="25"/>
      <c r="N197" s="6"/>
    </row>
    <row r="198" spans="2:14" ht="12.75">
      <c r="B198" s="12"/>
      <c r="C198" s="12"/>
      <c r="E198" s="12"/>
      <c r="F198" s="12"/>
      <c r="H198" s="25"/>
      <c r="I198" s="25"/>
      <c r="J198" s="25"/>
      <c r="K198" s="6"/>
      <c r="L198" s="25"/>
      <c r="M198" s="25"/>
      <c r="N198" s="6"/>
    </row>
    <row r="199" spans="2:14" ht="12.75">
      <c r="B199" s="12"/>
      <c r="C199" s="12"/>
      <c r="E199" s="12"/>
      <c r="F199" s="12"/>
      <c r="H199" s="25"/>
      <c r="I199" s="25"/>
      <c r="J199" s="25"/>
      <c r="K199" s="6"/>
      <c r="L199" s="25"/>
      <c r="M199" s="25"/>
      <c r="N199" s="6"/>
    </row>
    <row r="200" spans="2:14" ht="12.75">
      <c r="B200" s="12"/>
      <c r="C200" s="12"/>
      <c r="E200" s="12"/>
      <c r="F200" s="12"/>
      <c r="H200" s="25"/>
      <c r="I200" s="25"/>
      <c r="J200" s="25"/>
      <c r="K200" s="6"/>
      <c r="L200" s="25"/>
      <c r="M200" s="25"/>
      <c r="N200" s="6"/>
    </row>
    <row r="201" spans="2:14" ht="12.75">
      <c r="B201" s="12"/>
      <c r="C201" s="12"/>
      <c r="E201" s="12"/>
      <c r="F201" s="12"/>
      <c r="H201" s="25"/>
      <c r="I201" s="25"/>
      <c r="J201" s="25"/>
      <c r="K201" s="6"/>
      <c r="L201" s="25"/>
      <c r="M201" s="25"/>
      <c r="N201" s="6"/>
    </row>
    <row r="202" spans="2:14" ht="12.75">
      <c r="B202" s="12"/>
      <c r="C202" s="12"/>
      <c r="E202" s="12"/>
      <c r="F202" s="12"/>
      <c r="H202" s="25"/>
      <c r="I202" s="25"/>
      <c r="J202" s="25"/>
      <c r="K202" s="6"/>
      <c r="L202" s="25"/>
      <c r="M202" s="25"/>
      <c r="N202" s="6"/>
    </row>
    <row r="203" spans="2:14" ht="12.75">
      <c r="B203" s="12"/>
      <c r="C203" s="12"/>
      <c r="E203" s="12"/>
      <c r="F203" s="12"/>
      <c r="H203" s="25"/>
      <c r="I203" s="25"/>
      <c r="J203" s="25"/>
      <c r="K203" s="6"/>
      <c r="L203" s="25"/>
      <c r="M203" s="25"/>
      <c r="N203" s="6"/>
    </row>
    <row r="204" spans="2:14" ht="12.75">
      <c r="B204" s="12"/>
      <c r="C204" s="12"/>
      <c r="E204" s="12"/>
      <c r="F204" s="12"/>
      <c r="H204" s="25"/>
      <c r="I204" s="25"/>
      <c r="J204" s="25"/>
      <c r="K204" s="6"/>
      <c r="L204" s="25"/>
      <c r="M204" s="25"/>
      <c r="N204" s="6"/>
    </row>
    <row r="205" spans="2:14" ht="12.75">
      <c r="B205" s="12"/>
      <c r="C205" s="12"/>
      <c r="E205" s="12"/>
      <c r="F205" s="12"/>
      <c r="H205" s="25"/>
      <c r="I205" s="25"/>
      <c r="J205" s="25"/>
      <c r="K205" s="6"/>
      <c r="L205" s="25"/>
      <c r="M205" s="25"/>
      <c r="N205" s="6"/>
    </row>
    <row r="206" spans="2:14" ht="12.75">
      <c r="B206" s="12"/>
      <c r="C206" s="12"/>
      <c r="E206" s="12"/>
      <c r="F206" s="12"/>
      <c r="H206" s="25"/>
      <c r="I206" s="25"/>
      <c r="J206" s="25"/>
      <c r="K206" s="6"/>
      <c r="L206" s="25"/>
      <c r="M206" s="25"/>
      <c r="N206" s="6"/>
    </row>
    <row r="207" spans="2:14" ht="12.75">
      <c r="B207" s="12"/>
      <c r="C207" s="12"/>
      <c r="E207" s="12"/>
      <c r="F207" s="12"/>
      <c r="H207" s="25"/>
      <c r="I207" s="25"/>
      <c r="J207" s="25"/>
      <c r="K207" s="6"/>
      <c r="L207" s="25"/>
      <c r="M207" s="25"/>
      <c r="N207" s="6"/>
    </row>
    <row r="208" spans="2:14" ht="12.75">
      <c r="B208" s="12"/>
      <c r="C208" s="12"/>
      <c r="E208" s="12"/>
      <c r="F208" s="12"/>
      <c r="H208" s="25"/>
      <c r="I208" s="25"/>
      <c r="J208" s="25"/>
      <c r="K208" s="6"/>
      <c r="L208" s="25"/>
      <c r="M208" s="25"/>
      <c r="N208" s="6"/>
    </row>
    <row r="209" spans="2:14" ht="12.75">
      <c r="B209" s="12"/>
      <c r="C209" s="12"/>
      <c r="E209" s="12"/>
      <c r="F209" s="12"/>
      <c r="H209" s="25"/>
      <c r="I209" s="25"/>
      <c r="J209" s="25"/>
      <c r="K209" s="6"/>
      <c r="L209" s="25"/>
      <c r="M209" s="25"/>
      <c r="N209" s="6"/>
    </row>
    <row r="210" spans="2:14" ht="12.75">
      <c r="B210" s="12"/>
      <c r="C210" s="12"/>
      <c r="E210" s="12"/>
      <c r="F210" s="12"/>
      <c r="H210" s="25"/>
      <c r="I210" s="25"/>
      <c r="J210" s="25"/>
      <c r="K210" s="6"/>
      <c r="L210" s="25"/>
      <c r="M210" s="25"/>
      <c r="N210" s="6"/>
    </row>
    <row r="211" spans="2:14" ht="12.75">
      <c r="B211" s="12"/>
      <c r="C211" s="12"/>
      <c r="E211" s="12"/>
      <c r="F211" s="12"/>
      <c r="H211" s="25"/>
      <c r="I211" s="25"/>
      <c r="J211" s="25"/>
      <c r="K211" s="6"/>
      <c r="L211" s="25"/>
      <c r="M211" s="25"/>
      <c r="N211" s="6"/>
    </row>
    <row r="212" spans="2:14" ht="12.75">
      <c r="B212" s="12"/>
      <c r="C212" s="12"/>
      <c r="E212" s="12"/>
      <c r="F212" s="12"/>
      <c r="H212" s="25"/>
      <c r="I212" s="25"/>
      <c r="J212" s="25"/>
      <c r="K212" s="6"/>
      <c r="L212" s="25"/>
      <c r="M212" s="25"/>
      <c r="N212" s="6"/>
    </row>
    <row r="213" spans="2:14" ht="12.75">
      <c r="B213" s="12"/>
      <c r="C213" s="12"/>
      <c r="E213" s="12"/>
      <c r="F213" s="12"/>
      <c r="H213" s="25"/>
      <c r="I213" s="25"/>
      <c r="J213" s="25"/>
      <c r="K213" s="6"/>
      <c r="L213" s="25"/>
      <c r="M213" s="25"/>
      <c r="N213" s="6"/>
    </row>
    <row r="214" spans="2:14" ht="12.75">
      <c r="B214" s="12"/>
      <c r="C214" s="12"/>
      <c r="E214" s="12"/>
      <c r="F214" s="12"/>
      <c r="H214" s="25"/>
      <c r="I214" s="25"/>
      <c r="J214" s="25"/>
      <c r="K214" s="6"/>
      <c r="L214" s="25"/>
      <c r="M214" s="25"/>
      <c r="N214" s="6"/>
    </row>
    <row r="215" spans="2:14" ht="12.75">
      <c r="B215" s="12"/>
      <c r="C215" s="12"/>
      <c r="E215" s="12"/>
      <c r="F215" s="12"/>
      <c r="H215" s="25"/>
      <c r="I215" s="25"/>
      <c r="J215" s="25"/>
      <c r="K215" s="6"/>
      <c r="L215" s="25"/>
      <c r="M215" s="25"/>
      <c r="N215" s="6"/>
    </row>
    <row r="216" spans="2:14" ht="12.75">
      <c r="B216" s="12"/>
      <c r="C216" s="12"/>
      <c r="E216" s="12"/>
      <c r="F216" s="12"/>
      <c r="H216" s="25"/>
      <c r="I216" s="25"/>
      <c r="J216" s="25"/>
      <c r="K216" s="6"/>
      <c r="L216" s="25"/>
      <c r="M216" s="25"/>
      <c r="N216" s="6"/>
    </row>
    <row r="217" spans="2:14" ht="12.75">
      <c r="B217" s="12"/>
      <c r="C217" s="12"/>
      <c r="E217" s="12"/>
      <c r="F217" s="12"/>
      <c r="H217" s="25"/>
      <c r="I217" s="25"/>
      <c r="J217" s="25"/>
      <c r="K217" s="6"/>
      <c r="L217" s="25"/>
      <c r="M217" s="25"/>
      <c r="N217" s="6"/>
    </row>
    <row r="218" spans="2:14" ht="12.75">
      <c r="B218" s="12"/>
      <c r="C218" s="12"/>
      <c r="E218" s="12"/>
      <c r="F218" s="12"/>
      <c r="H218" s="25"/>
      <c r="I218" s="25"/>
      <c r="J218" s="25"/>
      <c r="K218" s="6"/>
      <c r="L218" s="25"/>
      <c r="M218" s="25"/>
      <c r="N218" s="6"/>
    </row>
    <row r="219" spans="2:14" ht="12.75">
      <c r="B219" s="12"/>
      <c r="C219" s="12"/>
      <c r="E219" s="12"/>
      <c r="F219" s="12"/>
      <c r="H219" s="25"/>
      <c r="I219" s="25"/>
      <c r="J219" s="25"/>
      <c r="K219" s="6"/>
      <c r="L219" s="25"/>
      <c r="M219" s="25"/>
      <c r="N219" s="6"/>
    </row>
    <row r="220" spans="2:14" ht="12.75">
      <c r="B220" s="12"/>
      <c r="C220" s="12"/>
      <c r="E220" s="12"/>
      <c r="F220" s="12"/>
      <c r="H220" s="25"/>
      <c r="I220" s="25"/>
      <c r="J220" s="25"/>
      <c r="K220" s="6"/>
      <c r="L220" s="25"/>
      <c r="M220" s="25"/>
      <c r="N220" s="6"/>
    </row>
    <row r="221" spans="2:14" ht="12.75">
      <c r="B221" s="12"/>
      <c r="C221" s="12"/>
      <c r="E221" s="12"/>
      <c r="F221" s="12"/>
      <c r="H221" s="25"/>
      <c r="I221" s="25"/>
      <c r="J221" s="25"/>
      <c r="K221" s="6"/>
      <c r="L221" s="25"/>
      <c r="M221" s="25"/>
      <c r="N221" s="6"/>
    </row>
    <row r="222" spans="2:14" ht="12.75">
      <c r="B222" s="12"/>
      <c r="C222" s="12"/>
      <c r="E222" s="12"/>
      <c r="F222" s="12"/>
      <c r="H222" s="25"/>
      <c r="I222" s="25"/>
      <c r="J222" s="25"/>
      <c r="K222" s="6"/>
      <c r="L222" s="25"/>
      <c r="M222" s="25"/>
      <c r="N222" s="6"/>
    </row>
    <row r="223" spans="2:14" ht="12.75">
      <c r="B223" s="12"/>
      <c r="C223" s="12"/>
      <c r="E223" s="12"/>
      <c r="F223" s="12"/>
      <c r="H223" s="25"/>
      <c r="I223" s="25"/>
      <c r="J223" s="25"/>
      <c r="K223" s="6"/>
      <c r="L223" s="25"/>
      <c r="M223" s="25"/>
      <c r="N223" s="6"/>
    </row>
    <row r="224" spans="2:14" ht="12.75">
      <c r="B224" s="12"/>
      <c r="C224" s="12"/>
      <c r="E224" s="12"/>
      <c r="F224" s="12"/>
      <c r="H224" s="25"/>
      <c r="I224" s="25"/>
      <c r="J224" s="25"/>
      <c r="K224" s="6"/>
      <c r="L224" s="25"/>
      <c r="M224" s="25"/>
      <c r="N224" s="6"/>
    </row>
    <row r="225" spans="2:14" ht="12.75">
      <c r="B225" s="12"/>
      <c r="C225" s="12"/>
      <c r="E225" s="12"/>
      <c r="F225" s="12"/>
      <c r="H225" s="25"/>
      <c r="I225" s="25"/>
      <c r="J225" s="25"/>
      <c r="K225" s="6"/>
      <c r="L225" s="25"/>
      <c r="M225" s="25"/>
      <c r="N225" s="6"/>
    </row>
    <row r="226" spans="2:14" ht="12.75">
      <c r="B226" s="12"/>
      <c r="C226" s="12"/>
      <c r="E226" s="12"/>
      <c r="F226" s="12"/>
      <c r="H226" s="25"/>
      <c r="I226" s="25"/>
      <c r="J226" s="25"/>
      <c r="K226" s="6"/>
      <c r="L226" s="25"/>
      <c r="M226" s="25"/>
      <c r="N226" s="6"/>
    </row>
    <row r="227" spans="2:14" ht="12.75">
      <c r="B227" s="12"/>
      <c r="C227" s="12"/>
      <c r="E227" s="12"/>
      <c r="F227" s="12"/>
      <c r="H227" s="25"/>
      <c r="I227" s="25"/>
      <c r="J227" s="25"/>
      <c r="K227" s="6"/>
      <c r="L227" s="25"/>
      <c r="M227" s="25"/>
      <c r="N227" s="6"/>
    </row>
    <row r="228" spans="2:14" ht="12.75">
      <c r="B228" s="12"/>
      <c r="C228" s="12"/>
      <c r="E228" s="12"/>
      <c r="F228" s="12"/>
      <c r="H228" s="25"/>
      <c r="I228" s="25"/>
      <c r="J228" s="25"/>
      <c r="K228" s="6"/>
      <c r="L228" s="25"/>
      <c r="M228" s="25"/>
      <c r="N228" s="6"/>
    </row>
    <row r="229" spans="2:14" ht="12.75">
      <c r="B229" s="12"/>
      <c r="C229" s="12"/>
      <c r="E229" s="12"/>
      <c r="F229" s="12"/>
      <c r="H229" s="25"/>
      <c r="I229" s="25"/>
      <c r="J229" s="25"/>
      <c r="K229" s="6"/>
      <c r="L229" s="25"/>
      <c r="M229" s="25"/>
      <c r="N229" s="6"/>
    </row>
    <row r="230" spans="2:14" ht="12.75">
      <c r="B230" s="12"/>
      <c r="C230" s="12"/>
      <c r="E230" s="12"/>
      <c r="F230" s="12"/>
      <c r="H230" s="25"/>
      <c r="I230" s="25"/>
      <c r="J230" s="25"/>
      <c r="K230" s="6"/>
      <c r="L230" s="25"/>
      <c r="M230" s="25"/>
      <c r="N230" s="6"/>
    </row>
    <row r="231" spans="2:14" ht="12.75">
      <c r="B231" s="12"/>
      <c r="C231" s="12"/>
      <c r="E231" s="12"/>
      <c r="F231" s="12"/>
      <c r="H231" s="25"/>
      <c r="I231" s="25"/>
      <c r="J231" s="25"/>
      <c r="K231" s="6"/>
      <c r="L231" s="25"/>
      <c r="M231" s="25"/>
      <c r="N231" s="6"/>
    </row>
    <row r="232" spans="2:14" ht="12.75">
      <c r="B232" s="12"/>
      <c r="C232" s="12"/>
      <c r="E232" s="12"/>
      <c r="F232" s="12"/>
      <c r="H232" s="25"/>
      <c r="I232" s="25"/>
      <c r="J232" s="25"/>
      <c r="K232" s="6"/>
      <c r="L232" s="25"/>
      <c r="M232" s="25"/>
      <c r="N232" s="6"/>
    </row>
    <row r="233" spans="2:14" ht="12.75">
      <c r="B233" s="12"/>
      <c r="C233" s="12"/>
      <c r="E233" s="12"/>
      <c r="F233" s="12"/>
      <c r="H233" s="25"/>
      <c r="I233" s="25"/>
      <c r="J233" s="25"/>
      <c r="K233" s="6"/>
      <c r="L233" s="25"/>
      <c r="M233" s="25"/>
      <c r="N233" s="6"/>
    </row>
    <row r="234" spans="2:14" ht="12.75">
      <c r="B234" s="12"/>
      <c r="C234" s="12"/>
      <c r="E234" s="12"/>
      <c r="F234" s="12"/>
      <c r="H234" s="25"/>
      <c r="I234" s="25"/>
      <c r="J234" s="25"/>
      <c r="K234" s="6"/>
      <c r="L234" s="25"/>
      <c r="M234" s="25"/>
      <c r="N234" s="6"/>
    </row>
    <row r="235" spans="2:14" ht="12.75">
      <c r="B235" s="12"/>
      <c r="C235" s="12"/>
      <c r="E235" s="12"/>
      <c r="F235" s="12"/>
      <c r="H235" s="25"/>
      <c r="I235" s="25"/>
      <c r="J235" s="25"/>
      <c r="K235" s="6"/>
      <c r="L235" s="25"/>
      <c r="M235" s="25"/>
      <c r="N235" s="6"/>
    </row>
    <row r="236" spans="2:14" ht="12.75">
      <c r="B236" s="12"/>
      <c r="C236" s="12"/>
      <c r="E236" s="12"/>
      <c r="F236" s="12"/>
      <c r="H236" s="25"/>
      <c r="I236" s="25"/>
      <c r="J236" s="25"/>
      <c r="K236" s="6"/>
      <c r="L236" s="25"/>
      <c r="M236" s="25"/>
      <c r="N236" s="6"/>
    </row>
    <row r="237" spans="2:14" ht="12.75">
      <c r="B237" s="12"/>
      <c r="C237" s="12"/>
      <c r="E237" s="12"/>
      <c r="F237" s="12"/>
      <c r="H237" s="25"/>
      <c r="I237" s="25"/>
      <c r="J237" s="25"/>
      <c r="K237" s="6"/>
      <c r="L237" s="25"/>
      <c r="M237" s="25"/>
      <c r="N237" s="6"/>
    </row>
    <row r="238" spans="2:14" ht="12.75">
      <c r="B238" s="12"/>
      <c r="C238" s="12"/>
      <c r="E238" s="12"/>
      <c r="F238" s="12"/>
      <c r="H238" s="25"/>
      <c r="I238" s="25"/>
      <c r="J238" s="25"/>
      <c r="K238" s="6"/>
      <c r="L238" s="25"/>
      <c r="M238" s="25"/>
      <c r="N238" s="6"/>
    </row>
    <row r="239" spans="2:14" ht="12.75">
      <c r="B239" s="12"/>
      <c r="C239" s="12"/>
      <c r="E239" s="12"/>
      <c r="F239" s="12"/>
      <c r="H239" s="25"/>
      <c r="I239" s="25"/>
      <c r="J239" s="25"/>
      <c r="K239" s="6"/>
      <c r="L239" s="25"/>
      <c r="M239" s="25"/>
      <c r="N239" s="6"/>
    </row>
    <row r="240" spans="2:14" ht="12.75">
      <c r="B240" s="12"/>
      <c r="C240" s="12"/>
      <c r="E240" s="12"/>
      <c r="F240" s="12"/>
      <c r="H240" s="25"/>
      <c r="I240" s="25"/>
      <c r="J240" s="25"/>
      <c r="K240" s="6"/>
      <c r="L240" s="25"/>
      <c r="M240" s="25"/>
      <c r="N240" s="6"/>
    </row>
    <row r="241" spans="2:14" ht="12.75">
      <c r="B241" s="12"/>
      <c r="C241" s="12"/>
      <c r="E241" s="12"/>
      <c r="F241" s="12"/>
      <c r="H241" s="25"/>
      <c r="I241" s="25"/>
      <c r="J241" s="25"/>
      <c r="K241" s="6"/>
      <c r="L241" s="25"/>
      <c r="M241" s="25"/>
      <c r="N241" s="6"/>
    </row>
    <row r="242" spans="8:14" ht="12.75">
      <c r="H242" s="6"/>
      <c r="I242" s="6"/>
      <c r="J242" s="6"/>
      <c r="K242" s="6"/>
      <c r="L242" s="6"/>
      <c r="M242" s="6"/>
      <c r="N242" s="6"/>
    </row>
    <row r="243" spans="8:14" ht="12.75">
      <c r="H243" s="6"/>
      <c r="I243" s="6"/>
      <c r="J243" s="6"/>
      <c r="K243" s="6"/>
      <c r="L243" s="6"/>
      <c r="M243" s="6"/>
      <c r="N243" s="6"/>
    </row>
    <row r="244" spans="8:14" ht="12.75">
      <c r="H244" s="6"/>
      <c r="I244" s="6"/>
      <c r="J244" s="6"/>
      <c r="K244" s="6"/>
      <c r="L244" s="6"/>
      <c r="M244" s="6"/>
      <c r="N244" s="6"/>
    </row>
    <row r="245" spans="8:14" ht="12.75">
      <c r="H245" s="6"/>
      <c r="I245" s="6"/>
      <c r="J245" s="6"/>
      <c r="K245" s="6"/>
      <c r="L245" s="6"/>
      <c r="M245" s="6"/>
      <c r="N245" s="6"/>
    </row>
    <row r="246" spans="8:14" ht="12.75">
      <c r="H246" s="6"/>
      <c r="I246" s="6"/>
      <c r="J246" s="6"/>
      <c r="K246" s="6"/>
      <c r="L246" s="6"/>
      <c r="M246" s="6"/>
      <c r="N246" s="6"/>
    </row>
    <row r="247" spans="8:14" ht="12.75">
      <c r="H247" s="6"/>
      <c r="I247" s="6"/>
      <c r="J247" s="6"/>
      <c r="K247" s="6"/>
      <c r="L247" s="6"/>
      <c r="M247" s="6"/>
      <c r="N247" s="6"/>
    </row>
    <row r="248" spans="8:14" ht="12.75">
      <c r="H248" s="6"/>
      <c r="I248" s="6"/>
      <c r="J248" s="6"/>
      <c r="K248" s="6"/>
      <c r="L248" s="6"/>
      <c r="M248" s="6"/>
      <c r="N248" s="6"/>
    </row>
    <row r="249" spans="9:15" ht="12.75">
      <c r="I249" s="6"/>
      <c r="J249" s="6"/>
      <c r="K249" s="6"/>
      <c r="L249" s="6"/>
      <c r="M249" s="6"/>
      <c r="N249" s="6"/>
      <c r="O249" s="6"/>
    </row>
  </sheetData>
  <sheetProtection/>
  <mergeCells count="1">
    <mergeCell ref="A2:M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Charles van Marrewijk</cp:lastModifiedBy>
  <dcterms:created xsi:type="dcterms:W3CDTF">2001-01-18T11:06:46Z</dcterms:created>
  <dcterms:modified xsi:type="dcterms:W3CDTF">2017-03-29T03:00:27Z</dcterms:modified>
  <cp:category/>
  <cp:version/>
  <cp:contentType/>
  <cp:contentStatus/>
</cp:coreProperties>
</file>