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Figure 7.7" sheetId="2" r:id="rId2"/>
    <sheet name="Calculations" sheetId="3" state="hidden" r:id="rId3"/>
  </sheets>
  <definedNames>
    <definedName name="a">'Calculations'!$D$14</definedName>
    <definedName name="b">'Calculations'!$D$15</definedName>
    <definedName name="Con">'Calculations'!$D$50</definedName>
    <definedName name="Conm">'Calculations'!$D$38</definedName>
    <definedName name="Cono">'Calculations'!$D$31</definedName>
    <definedName name="MCa">'Calculations'!$D$9</definedName>
    <definedName name="MCb">'Calculations'!$D$10</definedName>
    <definedName name="P">'Calculations'!$D$45</definedName>
    <definedName name="Pm">'Calculations'!$D$36</definedName>
    <definedName name="Po">'Calculations'!$D$26</definedName>
    <definedName name="Profa">'Calculations'!$D$47</definedName>
    <definedName name="Profb">'Calculations'!$D$48</definedName>
    <definedName name="profma">'Calculations'!$D$37</definedName>
    <definedName name="Profoa">'Calculations'!$D$28</definedName>
    <definedName name="Profob">'Calculations'!$D$29</definedName>
    <definedName name="Qa">'Calculations'!$D$42</definedName>
    <definedName name="Qb">'Calculations'!$D$43</definedName>
    <definedName name="Qma">'Calculations'!$D$35</definedName>
    <definedName name="Qoa">'Calculations'!$D$23</definedName>
    <definedName name="Qob">'Calculations'!$D$24</definedName>
    <definedName name="T">'Calculations'!$B$12</definedName>
    <definedName name="Tr">'Calculations'!$D$12</definedName>
  </definedNames>
  <calcPr fullCalcOnLoad="1"/>
</workbook>
</file>

<file path=xl/sharedStrings.xml><?xml version="1.0" encoding="utf-8"?>
<sst xmlns="http://schemas.openxmlformats.org/spreadsheetml/2006/main" count="112" uniqueCount="41">
  <si>
    <t>Simulation</t>
  </si>
  <si>
    <t>Calculations</t>
  </si>
  <si>
    <t xml:space="preserve"> </t>
  </si>
  <si>
    <t>Min</t>
  </si>
  <si>
    <t>Max</t>
  </si>
  <si>
    <t>No. misspecifications</t>
  </si>
  <si>
    <t>Exogenous variables</t>
  </si>
  <si>
    <t>Endogenous variables</t>
  </si>
  <si>
    <t>Graphical lines</t>
  </si>
  <si>
    <t>Baseline</t>
  </si>
  <si>
    <t>Menu</t>
  </si>
  <si>
    <t>MC A</t>
  </si>
  <si>
    <t>MC B</t>
  </si>
  <si>
    <t>Transport costs</t>
  </si>
  <si>
    <t>Oligopoly outcome</t>
  </si>
  <si>
    <t>Output A</t>
  </si>
  <si>
    <t>Output B</t>
  </si>
  <si>
    <t>b</t>
  </si>
  <si>
    <t>a</t>
  </si>
  <si>
    <t>Price</t>
  </si>
  <si>
    <t>Profit A</t>
  </si>
  <si>
    <t>Profit B</t>
  </si>
  <si>
    <t>Monopoly</t>
  </si>
  <si>
    <t>Total</t>
  </si>
  <si>
    <t>Quantity</t>
  </si>
  <si>
    <t>Steps</t>
  </si>
  <si>
    <t>Demand curve</t>
  </si>
  <si>
    <t>Marginal cost curve</t>
  </si>
  <si>
    <t>Marginal revenue curve</t>
  </si>
  <si>
    <t>Vertical line to equilibrium</t>
  </si>
  <si>
    <t>Horizontal line to equilibriuim</t>
  </si>
  <si>
    <t>Marginal costs firm B</t>
  </si>
  <si>
    <t>Transport costs firm B</t>
  </si>
  <si>
    <t xml:space="preserve">Elasticity of demand </t>
  </si>
  <si>
    <t>Output firm A</t>
  </si>
  <si>
    <t>Profit firm A</t>
  </si>
  <si>
    <t>Profit firm B</t>
  </si>
  <si>
    <t>Marginal costs firm A</t>
  </si>
  <si>
    <t>Consumer surplus</t>
  </si>
  <si>
    <t>Output firm B (import)</t>
  </si>
  <si>
    <t>Question 7.6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</si>
</sst>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7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1" xfId="0" applyNumberForma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7" fontId="0" fillId="33" borderId="11" xfId="0" applyNumberFormat="1" applyFont="1" applyFill="1" applyBorder="1" applyAlignment="1">
      <alignment horizontal="center"/>
    </xf>
    <xf numFmtId="187" fontId="0" fillId="33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7" fontId="0" fillId="35" borderId="0" xfId="0" applyNumberFormat="1" applyFont="1" applyFill="1" applyAlignment="1" applyProtection="1">
      <alignment horizontal="center" vertical="center"/>
      <protection locked="0"/>
    </xf>
    <xf numFmtId="187" fontId="0" fillId="35" borderId="0" xfId="0" applyNumberFormat="1" applyFont="1" applyFill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7.7 Reciprocal dumping model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75"/>
          <c:w val="0.76675"/>
          <c:h val="0.733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Calculations!$Q$58:$Q$158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xVal>
          <c:yVal>
            <c:numRef>
              <c:f>Calculations!$R$58:$R$158</c:f>
              <c:numCache>
                <c:ptCount val="101"/>
                <c:pt idx="0">
                  <c:v>12</c:v>
                </c:pt>
                <c:pt idx="1">
                  <c:v>11.88</c:v>
                </c:pt>
                <c:pt idx="2">
                  <c:v>11.76</c:v>
                </c:pt>
                <c:pt idx="3">
                  <c:v>11.64</c:v>
                </c:pt>
                <c:pt idx="4">
                  <c:v>11.52</c:v>
                </c:pt>
                <c:pt idx="5">
                  <c:v>11.4</c:v>
                </c:pt>
                <c:pt idx="6">
                  <c:v>11.28</c:v>
                </c:pt>
                <c:pt idx="7">
                  <c:v>11.16</c:v>
                </c:pt>
                <c:pt idx="8">
                  <c:v>11.04</c:v>
                </c:pt>
                <c:pt idx="9">
                  <c:v>10.92</c:v>
                </c:pt>
                <c:pt idx="10">
                  <c:v>10.8</c:v>
                </c:pt>
                <c:pt idx="11">
                  <c:v>10.68</c:v>
                </c:pt>
                <c:pt idx="12">
                  <c:v>10.56</c:v>
                </c:pt>
                <c:pt idx="13">
                  <c:v>10.44</c:v>
                </c:pt>
                <c:pt idx="14">
                  <c:v>10.32</c:v>
                </c:pt>
                <c:pt idx="15">
                  <c:v>10.2</c:v>
                </c:pt>
                <c:pt idx="16">
                  <c:v>10.08</c:v>
                </c:pt>
                <c:pt idx="17">
                  <c:v>9.96</c:v>
                </c:pt>
                <c:pt idx="18">
                  <c:v>9.84</c:v>
                </c:pt>
                <c:pt idx="19">
                  <c:v>9.72</c:v>
                </c:pt>
                <c:pt idx="20">
                  <c:v>9.6</c:v>
                </c:pt>
                <c:pt idx="21">
                  <c:v>9.48</c:v>
                </c:pt>
                <c:pt idx="22">
                  <c:v>9.36</c:v>
                </c:pt>
                <c:pt idx="23">
                  <c:v>9.24</c:v>
                </c:pt>
                <c:pt idx="24">
                  <c:v>9.12</c:v>
                </c:pt>
                <c:pt idx="25">
                  <c:v>9</c:v>
                </c:pt>
                <c:pt idx="26">
                  <c:v>8.88</c:v>
                </c:pt>
                <c:pt idx="27">
                  <c:v>8.76</c:v>
                </c:pt>
                <c:pt idx="28">
                  <c:v>8.64</c:v>
                </c:pt>
                <c:pt idx="29">
                  <c:v>8.52</c:v>
                </c:pt>
                <c:pt idx="30">
                  <c:v>8.4</c:v>
                </c:pt>
                <c:pt idx="31">
                  <c:v>8.28</c:v>
                </c:pt>
                <c:pt idx="32">
                  <c:v>8.16</c:v>
                </c:pt>
                <c:pt idx="33">
                  <c:v>8.04</c:v>
                </c:pt>
                <c:pt idx="34">
                  <c:v>7.92</c:v>
                </c:pt>
                <c:pt idx="35">
                  <c:v>7.8</c:v>
                </c:pt>
                <c:pt idx="36">
                  <c:v>7.68</c:v>
                </c:pt>
                <c:pt idx="37">
                  <c:v>7.56</c:v>
                </c:pt>
                <c:pt idx="38">
                  <c:v>7.44</c:v>
                </c:pt>
                <c:pt idx="39">
                  <c:v>7.32</c:v>
                </c:pt>
                <c:pt idx="40">
                  <c:v>7.2</c:v>
                </c:pt>
                <c:pt idx="41">
                  <c:v>7.08</c:v>
                </c:pt>
                <c:pt idx="42">
                  <c:v>6.96</c:v>
                </c:pt>
                <c:pt idx="43">
                  <c:v>6.84</c:v>
                </c:pt>
                <c:pt idx="44">
                  <c:v>6.72</c:v>
                </c:pt>
                <c:pt idx="45">
                  <c:v>6.6</c:v>
                </c:pt>
                <c:pt idx="46">
                  <c:v>6.48</c:v>
                </c:pt>
                <c:pt idx="47">
                  <c:v>6.36</c:v>
                </c:pt>
                <c:pt idx="48">
                  <c:v>6.24</c:v>
                </c:pt>
                <c:pt idx="49">
                  <c:v>6.12</c:v>
                </c:pt>
                <c:pt idx="50">
                  <c:v>6</c:v>
                </c:pt>
                <c:pt idx="51">
                  <c:v>5.88</c:v>
                </c:pt>
                <c:pt idx="52">
                  <c:v>5.76</c:v>
                </c:pt>
                <c:pt idx="53">
                  <c:v>5.64</c:v>
                </c:pt>
                <c:pt idx="54">
                  <c:v>5.52</c:v>
                </c:pt>
                <c:pt idx="55">
                  <c:v>5.4</c:v>
                </c:pt>
                <c:pt idx="56">
                  <c:v>5.28</c:v>
                </c:pt>
                <c:pt idx="57">
                  <c:v>5.159999999999995</c:v>
                </c:pt>
                <c:pt idx="58">
                  <c:v>5.039999999999995</c:v>
                </c:pt>
                <c:pt idx="59">
                  <c:v>4.919999999999995</c:v>
                </c:pt>
                <c:pt idx="60">
                  <c:v>4.7999999999999945</c:v>
                </c:pt>
                <c:pt idx="61">
                  <c:v>4.679999999999994</c:v>
                </c:pt>
                <c:pt idx="62">
                  <c:v>4.559999999999994</c:v>
                </c:pt>
                <c:pt idx="63">
                  <c:v>4.439999999999994</c:v>
                </c:pt>
                <c:pt idx="64">
                  <c:v>4.319999999999994</c:v>
                </c:pt>
                <c:pt idx="65">
                  <c:v>4.199999999999994</c:v>
                </c:pt>
                <c:pt idx="66">
                  <c:v>4.079999999999994</c:v>
                </c:pt>
                <c:pt idx="67">
                  <c:v>3.9599999999999937</c:v>
                </c:pt>
                <c:pt idx="68">
                  <c:v>3.8399999999999945</c:v>
                </c:pt>
                <c:pt idx="69">
                  <c:v>3.72</c:v>
                </c:pt>
                <c:pt idx="70">
                  <c:v>3.6</c:v>
                </c:pt>
                <c:pt idx="71">
                  <c:v>3.48</c:v>
                </c:pt>
                <c:pt idx="72">
                  <c:v>3.36</c:v>
                </c:pt>
                <c:pt idx="73">
                  <c:v>3.24</c:v>
                </c:pt>
                <c:pt idx="74">
                  <c:v>3.12</c:v>
                </c:pt>
                <c:pt idx="75">
                  <c:v>3</c:v>
                </c:pt>
                <c:pt idx="76">
                  <c:v>2.88</c:v>
                </c:pt>
                <c:pt idx="77">
                  <c:v>2.76</c:v>
                </c:pt>
                <c:pt idx="78">
                  <c:v>2.64</c:v>
                </c:pt>
                <c:pt idx="79">
                  <c:v>2.52</c:v>
                </c:pt>
                <c:pt idx="80">
                  <c:v>2.4</c:v>
                </c:pt>
                <c:pt idx="81">
                  <c:v>2.28</c:v>
                </c:pt>
                <c:pt idx="82">
                  <c:v>2.1600000000000055</c:v>
                </c:pt>
                <c:pt idx="83">
                  <c:v>2.0400000000000063</c:v>
                </c:pt>
                <c:pt idx="84">
                  <c:v>1.920000000000007</c:v>
                </c:pt>
                <c:pt idx="85">
                  <c:v>1.8000000000000078</c:v>
                </c:pt>
                <c:pt idx="86">
                  <c:v>1.6800000000000086</c:v>
                </c:pt>
                <c:pt idx="87">
                  <c:v>1.5600000000000094</c:v>
                </c:pt>
                <c:pt idx="88">
                  <c:v>1.4400000000000102</c:v>
                </c:pt>
                <c:pt idx="89">
                  <c:v>1.320000000000011</c:v>
                </c:pt>
                <c:pt idx="90">
                  <c:v>1.2000000000000117</c:v>
                </c:pt>
                <c:pt idx="91">
                  <c:v>1.0800000000000125</c:v>
                </c:pt>
                <c:pt idx="92">
                  <c:v>0.9600000000000133</c:v>
                </c:pt>
                <c:pt idx="93">
                  <c:v>0.8400000000000141</c:v>
                </c:pt>
                <c:pt idx="94">
                  <c:v>0.7200000000000149</c:v>
                </c:pt>
                <c:pt idx="95">
                  <c:v>0.6000000000000156</c:v>
                </c:pt>
                <c:pt idx="96">
                  <c:v>0.4800000000000164</c:v>
                </c:pt>
                <c:pt idx="97">
                  <c:v>0.3600000000000172</c:v>
                </c:pt>
                <c:pt idx="98">
                  <c:v>0.24000000000001798</c:v>
                </c:pt>
                <c:pt idx="99">
                  <c:v>0.12000000000001876</c:v>
                </c:pt>
                <c:pt idx="100">
                  <c:v>1.9539925233402755E-14</c:v>
                </c:pt>
              </c:numCache>
            </c:numRef>
          </c:yVal>
          <c:smooth val="1"/>
        </c:ser>
        <c:ser>
          <c:idx val="5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Calculations!$W$58:$W$158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xVal>
          <c:yVal>
            <c:numRef>
              <c:f>Calculations!$X$58:$X$158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0"/>
          <c:order val="2"/>
          <c:tx>
            <c:v>MC-curve firm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Calculations!$H$58:$H$158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1.2000000000000002</c:v>
                </c:pt>
                <c:pt idx="11">
                  <c:v>1.3200000000000003</c:v>
                </c:pt>
                <c:pt idx="12">
                  <c:v>1.4400000000000004</c:v>
                </c:pt>
                <c:pt idx="13">
                  <c:v>1.5600000000000005</c:v>
                </c:pt>
                <c:pt idx="14">
                  <c:v>1.6800000000000006</c:v>
                </c:pt>
                <c:pt idx="15">
                  <c:v>1.8000000000000007</c:v>
                </c:pt>
                <c:pt idx="16">
                  <c:v>1.9200000000000008</c:v>
                </c:pt>
                <c:pt idx="17">
                  <c:v>2.040000000000001</c:v>
                </c:pt>
                <c:pt idx="18">
                  <c:v>2.160000000000001</c:v>
                </c:pt>
                <c:pt idx="19">
                  <c:v>2.280000000000001</c:v>
                </c:pt>
                <c:pt idx="20">
                  <c:v>2.4000000000000012</c:v>
                </c:pt>
                <c:pt idx="21">
                  <c:v>2.5200000000000014</c:v>
                </c:pt>
                <c:pt idx="22">
                  <c:v>2.6400000000000015</c:v>
                </c:pt>
                <c:pt idx="23">
                  <c:v>2.7600000000000016</c:v>
                </c:pt>
                <c:pt idx="24">
                  <c:v>2.8800000000000017</c:v>
                </c:pt>
                <c:pt idx="25">
                  <c:v>3.0000000000000018</c:v>
                </c:pt>
                <c:pt idx="26">
                  <c:v>3.120000000000002</c:v>
                </c:pt>
                <c:pt idx="27">
                  <c:v>3.240000000000002</c:v>
                </c:pt>
                <c:pt idx="28">
                  <c:v>3.360000000000002</c:v>
                </c:pt>
                <c:pt idx="29">
                  <c:v>3.480000000000002</c:v>
                </c:pt>
                <c:pt idx="30">
                  <c:v>3.6000000000000023</c:v>
                </c:pt>
                <c:pt idx="31">
                  <c:v>3.7200000000000024</c:v>
                </c:pt>
                <c:pt idx="32">
                  <c:v>3.8400000000000025</c:v>
                </c:pt>
                <c:pt idx="33">
                  <c:v>3.9600000000000026</c:v>
                </c:pt>
                <c:pt idx="34">
                  <c:v>4.080000000000003</c:v>
                </c:pt>
                <c:pt idx="35">
                  <c:v>4.200000000000003</c:v>
                </c:pt>
                <c:pt idx="36">
                  <c:v>4.320000000000003</c:v>
                </c:pt>
                <c:pt idx="37">
                  <c:v>4.440000000000003</c:v>
                </c:pt>
                <c:pt idx="38">
                  <c:v>4.560000000000003</c:v>
                </c:pt>
                <c:pt idx="39">
                  <c:v>4.680000000000003</c:v>
                </c:pt>
                <c:pt idx="40">
                  <c:v>4.800000000000003</c:v>
                </c:pt>
                <c:pt idx="41">
                  <c:v>4.9200000000000035</c:v>
                </c:pt>
                <c:pt idx="42">
                  <c:v>5.040000000000004</c:v>
                </c:pt>
                <c:pt idx="43">
                  <c:v>5.160000000000004</c:v>
                </c:pt>
                <c:pt idx="44">
                  <c:v>5.280000000000004</c:v>
                </c:pt>
                <c:pt idx="45">
                  <c:v>5.400000000000004</c:v>
                </c:pt>
                <c:pt idx="46">
                  <c:v>5.520000000000004</c:v>
                </c:pt>
                <c:pt idx="47">
                  <c:v>5.640000000000004</c:v>
                </c:pt>
                <c:pt idx="48">
                  <c:v>5.760000000000004</c:v>
                </c:pt>
                <c:pt idx="49">
                  <c:v>5.880000000000004</c:v>
                </c:pt>
                <c:pt idx="50">
                  <c:v>6.000000000000004</c:v>
                </c:pt>
                <c:pt idx="51">
                  <c:v>6.1200000000000045</c:v>
                </c:pt>
                <c:pt idx="52">
                  <c:v>6.240000000000005</c:v>
                </c:pt>
                <c:pt idx="53">
                  <c:v>6.360000000000005</c:v>
                </c:pt>
                <c:pt idx="54">
                  <c:v>6.480000000000005</c:v>
                </c:pt>
                <c:pt idx="55">
                  <c:v>6.600000000000005</c:v>
                </c:pt>
                <c:pt idx="56">
                  <c:v>6.720000000000005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8.280000000000005</c:v>
                </c:pt>
                <c:pt idx="70">
                  <c:v>8.400000000000004</c:v>
                </c:pt>
                <c:pt idx="71">
                  <c:v>8.520000000000003</c:v>
                </c:pt>
                <c:pt idx="72">
                  <c:v>8.640000000000002</c:v>
                </c:pt>
                <c:pt idx="73">
                  <c:v>8.760000000000002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9.239999999999998</c:v>
                </c:pt>
                <c:pt idx="78">
                  <c:v>9.359999999999998</c:v>
                </c:pt>
                <c:pt idx="79">
                  <c:v>9.479999999999997</c:v>
                </c:pt>
                <c:pt idx="80">
                  <c:v>9.599999999999996</c:v>
                </c:pt>
                <c:pt idx="81">
                  <c:v>9.719999999999995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10.079999999999993</c:v>
                </c:pt>
                <c:pt idx="85">
                  <c:v>10.199999999999992</c:v>
                </c:pt>
                <c:pt idx="86">
                  <c:v>10.319999999999991</c:v>
                </c:pt>
                <c:pt idx="87">
                  <c:v>10.43999999999999</c:v>
                </c:pt>
                <c:pt idx="88">
                  <c:v>10.55999999999999</c:v>
                </c:pt>
                <c:pt idx="89">
                  <c:v>10.679999999999989</c:v>
                </c:pt>
                <c:pt idx="90">
                  <c:v>10.799999999999988</c:v>
                </c:pt>
                <c:pt idx="91">
                  <c:v>10.919999999999987</c:v>
                </c:pt>
                <c:pt idx="92">
                  <c:v>11.039999999999987</c:v>
                </c:pt>
                <c:pt idx="93">
                  <c:v>11.159999999999986</c:v>
                </c:pt>
                <c:pt idx="94">
                  <c:v>11.279999999999985</c:v>
                </c:pt>
                <c:pt idx="95">
                  <c:v>11.399999999999984</c:v>
                </c:pt>
                <c:pt idx="96">
                  <c:v>11.519999999999984</c:v>
                </c:pt>
                <c:pt idx="97">
                  <c:v>11.639999999999983</c:v>
                </c:pt>
                <c:pt idx="98">
                  <c:v>11.759999999999982</c:v>
                </c:pt>
                <c:pt idx="99">
                  <c:v>11.879999999999981</c:v>
                </c:pt>
                <c:pt idx="100">
                  <c:v>11.99999999999998</c:v>
                </c:pt>
              </c:numCache>
            </c:numRef>
          </c:xVal>
          <c:yVal>
            <c:numRef>
              <c:f>Calculations!$I$58:$I$158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3"/>
          <c:order val="3"/>
          <c:tx>
            <c:v>Demand curve firm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Calculations!$B$58:$B$158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1.2000000000000002</c:v>
                </c:pt>
                <c:pt idx="11">
                  <c:v>1.3200000000000003</c:v>
                </c:pt>
                <c:pt idx="12">
                  <c:v>1.4400000000000004</c:v>
                </c:pt>
                <c:pt idx="13">
                  <c:v>1.5600000000000005</c:v>
                </c:pt>
                <c:pt idx="14">
                  <c:v>1.6800000000000006</c:v>
                </c:pt>
                <c:pt idx="15">
                  <c:v>1.8000000000000007</c:v>
                </c:pt>
                <c:pt idx="16">
                  <c:v>1.9200000000000008</c:v>
                </c:pt>
                <c:pt idx="17">
                  <c:v>2.040000000000001</c:v>
                </c:pt>
                <c:pt idx="18">
                  <c:v>2.160000000000001</c:v>
                </c:pt>
                <c:pt idx="19">
                  <c:v>2.280000000000001</c:v>
                </c:pt>
                <c:pt idx="20">
                  <c:v>2.4000000000000012</c:v>
                </c:pt>
                <c:pt idx="21">
                  <c:v>2.5200000000000014</c:v>
                </c:pt>
                <c:pt idx="22">
                  <c:v>2.6400000000000015</c:v>
                </c:pt>
                <c:pt idx="23">
                  <c:v>2.7600000000000016</c:v>
                </c:pt>
                <c:pt idx="24">
                  <c:v>2.8800000000000017</c:v>
                </c:pt>
                <c:pt idx="25">
                  <c:v>3.0000000000000018</c:v>
                </c:pt>
                <c:pt idx="26">
                  <c:v>3.120000000000002</c:v>
                </c:pt>
                <c:pt idx="27">
                  <c:v>3.240000000000002</c:v>
                </c:pt>
                <c:pt idx="28">
                  <c:v>3.360000000000002</c:v>
                </c:pt>
                <c:pt idx="29">
                  <c:v>3.480000000000002</c:v>
                </c:pt>
                <c:pt idx="30">
                  <c:v>3.6000000000000023</c:v>
                </c:pt>
                <c:pt idx="31">
                  <c:v>3.7200000000000024</c:v>
                </c:pt>
                <c:pt idx="32">
                  <c:v>3.8400000000000025</c:v>
                </c:pt>
                <c:pt idx="33">
                  <c:v>3.9600000000000026</c:v>
                </c:pt>
                <c:pt idx="34">
                  <c:v>4.080000000000003</c:v>
                </c:pt>
                <c:pt idx="35">
                  <c:v>4.200000000000003</c:v>
                </c:pt>
                <c:pt idx="36">
                  <c:v>4.320000000000003</c:v>
                </c:pt>
                <c:pt idx="37">
                  <c:v>4.440000000000003</c:v>
                </c:pt>
                <c:pt idx="38">
                  <c:v>4.560000000000003</c:v>
                </c:pt>
                <c:pt idx="39">
                  <c:v>4.680000000000003</c:v>
                </c:pt>
                <c:pt idx="40">
                  <c:v>4.800000000000003</c:v>
                </c:pt>
                <c:pt idx="41">
                  <c:v>4.9200000000000035</c:v>
                </c:pt>
                <c:pt idx="42">
                  <c:v>5.040000000000004</c:v>
                </c:pt>
                <c:pt idx="43">
                  <c:v>5.160000000000004</c:v>
                </c:pt>
                <c:pt idx="44">
                  <c:v>5.280000000000004</c:v>
                </c:pt>
                <c:pt idx="45">
                  <c:v>5.400000000000004</c:v>
                </c:pt>
                <c:pt idx="46">
                  <c:v>5.520000000000004</c:v>
                </c:pt>
                <c:pt idx="47">
                  <c:v>5.640000000000004</c:v>
                </c:pt>
                <c:pt idx="48">
                  <c:v>5.760000000000004</c:v>
                </c:pt>
                <c:pt idx="49">
                  <c:v>5.880000000000004</c:v>
                </c:pt>
                <c:pt idx="50">
                  <c:v>6.000000000000004</c:v>
                </c:pt>
                <c:pt idx="51">
                  <c:v>6.1200000000000045</c:v>
                </c:pt>
                <c:pt idx="52">
                  <c:v>6.240000000000005</c:v>
                </c:pt>
                <c:pt idx="53">
                  <c:v>6.360000000000005</c:v>
                </c:pt>
                <c:pt idx="54">
                  <c:v>6.480000000000005</c:v>
                </c:pt>
                <c:pt idx="55">
                  <c:v>6.600000000000005</c:v>
                </c:pt>
                <c:pt idx="56">
                  <c:v>6.720000000000005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8.280000000000005</c:v>
                </c:pt>
                <c:pt idx="70">
                  <c:v>8.400000000000004</c:v>
                </c:pt>
                <c:pt idx="71">
                  <c:v>8.520000000000003</c:v>
                </c:pt>
                <c:pt idx="72">
                  <c:v>8.640000000000002</c:v>
                </c:pt>
                <c:pt idx="73">
                  <c:v>8.760000000000002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9.239999999999998</c:v>
                </c:pt>
                <c:pt idx="78">
                  <c:v>9.359999999999998</c:v>
                </c:pt>
                <c:pt idx="79">
                  <c:v>9.479999999999997</c:v>
                </c:pt>
                <c:pt idx="80">
                  <c:v>9.599999999999996</c:v>
                </c:pt>
                <c:pt idx="81">
                  <c:v>9.719999999999995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10.079999999999993</c:v>
                </c:pt>
                <c:pt idx="85">
                  <c:v>10.199999999999992</c:v>
                </c:pt>
                <c:pt idx="86">
                  <c:v>10.319999999999991</c:v>
                </c:pt>
                <c:pt idx="87">
                  <c:v>10.43999999999999</c:v>
                </c:pt>
                <c:pt idx="88">
                  <c:v>10.55999999999999</c:v>
                </c:pt>
                <c:pt idx="89">
                  <c:v>10.679999999999989</c:v>
                </c:pt>
                <c:pt idx="90">
                  <c:v>10.799999999999988</c:v>
                </c:pt>
                <c:pt idx="91">
                  <c:v>10.919999999999987</c:v>
                </c:pt>
                <c:pt idx="92">
                  <c:v>11.039999999999987</c:v>
                </c:pt>
                <c:pt idx="93">
                  <c:v>11.159999999999986</c:v>
                </c:pt>
                <c:pt idx="94">
                  <c:v>11.279999999999985</c:v>
                </c:pt>
                <c:pt idx="95">
                  <c:v>11.399999999999984</c:v>
                </c:pt>
                <c:pt idx="96">
                  <c:v>11.519999999999984</c:v>
                </c:pt>
                <c:pt idx="97">
                  <c:v>11.639999999999983</c:v>
                </c:pt>
                <c:pt idx="98">
                  <c:v>11.759999999999982</c:v>
                </c:pt>
                <c:pt idx="99">
                  <c:v>11.879999999999981</c:v>
                </c:pt>
                <c:pt idx="100">
                  <c:v>11.99999999999998</c:v>
                </c:pt>
              </c:numCache>
            </c:numRef>
          </c:xVal>
          <c:yVal>
            <c:numRef>
              <c:f>Calculations!$C$58:$C$158</c:f>
              <c:numCache>
                <c:ptCount val="101"/>
                <c:pt idx="0">
                  <c:v>10.333333333333334</c:v>
                </c:pt>
                <c:pt idx="1">
                  <c:v>10.213333333333335</c:v>
                </c:pt>
                <c:pt idx="2">
                  <c:v>10.093333333333334</c:v>
                </c:pt>
                <c:pt idx="3">
                  <c:v>9.973333333333334</c:v>
                </c:pt>
                <c:pt idx="4">
                  <c:v>9.853333333333333</c:v>
                </c:pt>
                <c:pt idx="5">
                  <c:v>9.733333333333334</c:v>
                </c:pt>
                <c:pt idx="6">
                  <c:v>9.613333333333333</c:v>
                </c:pt>
                <c:pt idx="7">
                  <c:v>9.493333333333334</c:v>
                </c:pt>
                <c:pt idx="8">
                  <c:v>9.373333333333333</c:v>
                </c:pt>
                <c:pt idx="9">
                  <c:v>9.253333333333334</c:v>
                </c:pt>
                <c:pt idx="10">
                  <c:v>9.133333333333335</c:v>
                </c:pt>
                <c:pt idx="11">
                  <c:v>9.013333333333334</c:v>
                </c:pt>
                <c:pt idx="12">
                  <c:v>8.893333333333333</c:v>
                </c:pt>
                <c:pt idx="13">
                  <c:v>8.773333333333333</c:v>
                </c:pt>
                <c:pt idx="14">
                  <c:v>8.653333333333334</c:v>
                </c:pt>
                <c:pt idx="15">
                  <c:v>8.533333333333333</c:v>
                </c:pt>
                <c:pt idx="16">
                  <c:v>8.413333333333332</c:v>
                </c:pt>
                <c:pt idx="17">
                  <c:v>8.293333333333333</c:v>
                </c:pt>
                <c:pt idx="18">
                  <c:v>8.173333333333334</c:v>
                </c:pt>
                <c:pt idx="19">
                  <c:v>8.053333333333333</c:v>
                </c:pt>
                <c:pt idx="20">
                  <c:v>7.933333333333331</c:v>
                </c:pt>
                <c:pt idx="21">
                  <c:v>7.813333333333332</c:v>
                </c:pt>
                <c:pt idx="22">
                  <c:v>7.6933333333333325</c:v>
                </c:pt>
                <c:pt idx="23">
                  <c:v>7.5733333333333315</c:v>
                </c:pt>
                <c:pt idx="24">
                  <c:v>7.4533333333333305</c:v>
                </c:pt>
                <c:pt idx="25">
                  <c:v>7.333333333333331</c:v>
                </c:pt>
                <c:pt idx="26">
                  <c:v>7.213333333333332</c:v>
                </c:pt>
                <c:pt idx="27">
                  <c:v>7.093333333333331</c:v>
                </c:pt>
                <c:pt idx="28">
                  <c:v>6.97333333333333</c:v>
                </c:pt>
                <c:pt idx="29">
                  <c:v>6.853333333333331</c:v>
                </c:pt>
                <c:pt idx="30">
                  <c:v>6.733333333333332</c:v>
                </c:pt>
                <c:pt idx="31">
                  <c:v>6.613333333333331</c:v>
                </c:pt>
                <c:pt idx="32">
                  <c:v>6.49333333333333</c:v>
                </c:pt>
                <c:pt idx="33">
                  <c:v>6.37333333333333</c:v>
                </c:pt>
                <c:pt idx="34">
                  <c:v>6.25333333333333</c:v>
                </c:pt>
                <c:pt idx="35">
                  <c:v>6.13333333333333</c:v>
                </c:pt>
                <c:pt idx="36">
                  <c:v>6.01333333333333</c:v>
                </c:pt>
                <c:pt idx="37">
                  <c:v>5.89333333333333</c:v>
                </c:pt>
                <c:pt idx="38">
                  <c:v>5.77333333333333</c:v>
                </c:pt>
                <c:pt idx="39">
                  <c:v>5.65333333333333</c:v>
                </c:pt>
                <c:pt idx="40">
                  <c:v>5.53333333333333</c:v>
                </c:pt>
                <c:pt idx="41">
                  <c:v>5.4133333333333296</c:v>
                </c:pt>
                <c:pt idx="42">
                  <c:v>5.2933333333333294</c:v>
                </c:pt>
                <c:pt idx="43">
                  <c:v>5.173333333333329</c:v>
                </c:pt>
                <c:pt idx="44">
                  <c:v>5.053333333333329</c:v>
                </c:pt>
                <c:pt idx="45">
                  <c:v>4.933333333333329</c:v>
                </c:pt>
                <c:pt idx="46">
                  <c:v>4.813333333333329</c:v>
                </c:pt>
                <c:pt idx="47">
                  <c:v>4.693333333333329</c:v>
                </c:pt>
                <c:pt idx="48">
                  <c:v>4.573333333333329</c:v>
                </c:pt>
                <c:pt idx="49">
                  <c:v>4.453333333333329</c:v>
                </c:pt>
                <c:pt idx="50">
                  <c:v>4.333333333333329</c:v>
                </c:pt>
                <c:pt idx="51">
                  <c:v>4.2133333333333285</c:v>
                </c:pt>
                <c:pt idx="52">
                  <c:v>4.093333333333328</c:v>
                </c:pt>
                <c:pt idx="53">
                  <c:v>3.9733333333333283</c:v>
                </c:pt>
                <c:pt idx="54">
                  <c:v>3.853333333333328</c:v>
                </c:pt>
                <c:pt idx="55">
                  <c:v>3.733333333333328</c:v>
                </c:pt>
                <c:pt idx="56">
                  <c:v>3.613333333333328</c:v>
                </c:pt>
                <c:pt idx="57">
                  <c:v>3.493333333333328</c:v>
                </c:pt>
                <c:pt idx="58">
                  <c:v>3.3733333333333277</c:v>
                </c:pt>
                <c:pt idx="59">
                  <c:v>3.2533333333333276</c:v>
                </c:pt>
                <c:pt idx="60">
                  <c:v>3.1333333333333275</c:v>
                </c:pt>
                <c:pt idx="61">
                  <c:v>3.0133333333333274</c:v>
                </c:pt>
                <c:pt idx="62">
                  <c:v>2.8933333333333273</c:v>
                </c:pt>
                <c:pt idx="63">
                  <c:v>2.773333333333327</c:v>
                </c:pt>
                <c:pt idx="64">
                  <c:v>2.653333333333327</c:v>
                </c:pt>
                <c:pt idx="65">
                  <c:v>2.533333333333327</c:v>
                </c:pt>
                <c:pt idx="66">
                  <c:v>2.413333333333327</c:v>
                </c:pt>
                <c:pt idx="67">
                  <c:v>2.293333333333327</c:v>
                </c:pt>
                <c:pt idx="68">
                  <c:v>2.1733333333333276</c:v>
                </c:pt>
                <c:pt idx="69">
                  <c:v>2.0533333333333283</c:v>
                </c:pt>
                <c:pt idx="70">
                  <c:v>1.9333333333333294</c:v>
                </c:pt>
                <c:pt idx="71">
                  <c:v>1.8133333333333301</c:v>
                </c:pt>
                <c:pt idx="72">
                  <c:v>1.693333333333331</c:v>
                </c:pt>
                <c:pt idx="73">
                  <c:v>1.5733333333333317</c:v>
                </c:pt>
                <c:pt idx="74">
                  <c:v>1.4533333333333325</c:v>
                </c:pt>
                <c:pt idx="75">
                  <c:v>1.3333333333333333</c:v>
                </c:pt>
                <c:pt idx="76">
                  <c:v>1.213333333333334</c:v>
                </c:pt>
                <c:pt idx="77">
                  <c:v>1.0933333333333348</c:v>
                </c:pt>
                <c:pt idx="78">
                  <c:v>0.9733333333333356</c:v>
                </c:pt>
                <c:pt idx="79">
                  <c:v>0.8533333333333364</c:v>
                </c:pt>
                <c:pt idx="80">
                  <c:v>0.7333333333333372</c:v>
                </c:pt>
                <c:pt idx="81">
                  <c:v>0.613333333333338</c:v>
                </c:pt>
                <c:pt idx="82">
                  <c:v>0.49333333333333873</c:v>
                </c:pt>
                <c:pt idx="83">
                  <c:v>0.3733333333333395</c:v>
                </c:pt>
                <c:pt idx="84">
                  <c:v>0.2533333333333403</c:v>
                </c:pt>
                <c:pt idx="85">
                  <c:v>0.13333333333334108</c:v>
                </c:pt>
                <c:pt idx="86">
                  <c:v>0.013333333333341857</c:v>
                </c:pt>
                <c:pt idx="87">
                  <c:v>-0.10666666666665736</c:v>
                </c:pt>
                <c:pt idx="88">
                  <c:v>-0.22666666666665658</c:v>
                </c:pt>
                <c:pt idx="89">
                  <c:v>-0.3466666666666558</c:v>
                </c:pt>
                <c:pt idx="90">
                  <c:v>-0.466666666666655</c:v>
                </c:pt>
                <c:pt idx="91">
                  <c:v>-0.5866666666666542</c:v>
                </c:pt>
                <c:pt idx="92">
                  <c:v>-0.7066666666666535</c:v>
                </c:pt>
                <c:pt idx="93">
                  <c:v>-0.8266666666666527</c:v>
                </c:pt>
                <c:pt idx="94">
                  <c:v>-0.9466666666666519</c:v>
                </c:pt>
                <c:pt idx="95">
                  <c:v>-1.066666666666651</c:v>
                </c:pt>
                <c:pt idx="96">
                  <c:v>-1.1866666666666503</c:v>
                </c:pt>
                <c:pt idx="97">
                  <c:v>-1.3066666666666495</c:v>
                </c:pt>
                <c:pt idx="98">
                  <c:v>-1.4266666666666488</c:v>
                </c:pt>
                <c:pt idx="99">
                  <c:v>-1.546666666666648</c:v>
                </c:pt>
                <c:pt idx="100">
                  <c:v>-1.6666666666666472</c:v>
                </c:pt>
              </c:numCache>
            </c:numRef>
          </c:yVal>
          <c:smooth val="1"/>
        </c:ser>
        <c:ser>
          <c:idx val="6"/>
          <c:order val="4"/>
          <c:tx>
            <c:v>MR-curve firm 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Calculations!$E$58:$E$158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1.2000000000000002</c:v>
                </c:pt>
                <c:pt idx="11">
                  <c:v>1.3200000000000003</c:v>
                </c:pt>
                <c:pt idx="12">
                  <c:v>1.4400000000000004</c:v>
                </c:pt>
                <c:pt idx="13">
                  <c:v>1.5600000000000005</c:v>
                </c:pt>
                <c:pt idx="14">
                  <c:v>1.6800000000000006</c:v>
                </c:pt>
                <c:pt idx="15">
                  <c:v>1.8000000000000007</c:v>
                </c:pt>
                <c:pt idx="16">
                  <c:v>1.9200000000000008</c:v>
                </c:pt>
                <c:pt idx="17">
                  <c:v>2.040000000000001</c:v>
                </c:pt>
                <c:pt idx="18">
                  <c:v>2.160000000000001</c:v>
                </c:pt>
                <c:pt idx="19">
                  <c:v>2.280000000000001</c:v>
                </c:pt>
                <c:pt idx="20">
                  <c:v>2.4000000000000012</c:v>
                </c:pt>
                <c:pt idx="21">
                  <c:v>2.5200000000000014</c:v>
                </c:pt>
                <c:pt idx="22">
                  <c:v>2.6400000000000015</c:v>
                </c:pt>
                <c:pt idx="23">
                  <c:v>2.7600000000000016</c:v>
                </c:pt>
                <c:pt idx="24">
                  <c:v>2.8800000000000017</c:v>
                </c:pt>
                <c:pt idx="25">
                  <c:v>3.0000000000000018</c:v>
                </c:pt>
                <c:pt idx="26">
                  <c:v>3.120000000000002</c:v>
                </c:pt>
                <c:pt idx="27">
                  <c:v>3.240000000000002</c:v>
                </c:pt>
                <c:pt idx="28">
                  <c:v>3.360000000000002</c:v>
                </c:pt>
                <c:pt idx="29">
                  <c:v>3.480000000000002</c:v>
                </c:pt>
                <c:pt idx="30">
                  <c:v>3.6000000000000023</c:v>
                </c:pt>
                <c:pt idx="31">
                  <c:v>3.7200000000000024</c:v>
                </c:pt>
                <c:pt idx="32">
                  <c:v>3.8400000000000025</c:v>
                </c:pt>
                <c:pt idx="33">
                  <c:v>3.9600000000000026</c:v>
                </c:pt>
                <c:pt idx="34">
                  <c:v>4.080000000000003</c:v>
                </c:pt>
                <c:pt idx="35">
                  <c:v>4.200000000000003</c:v>
                </c:pt>
                <c:pt idx="36">
                  <c:v>4.320000000000003</c:v>
                </c:pt>
                <c:pt idx="37">
                  <c:v>4.440000000000003</c:v>
                </c:pt>
                <c:pt idx="38">
                  <c:v>4.560000000000003</c:v>
                </c:pt>
                <c:pt idx="39">
                  <c:v>4.680000000000003</c:v>
                </c:pt>
                <c:pt idx="40">
                  <c:v>4.800000000000003</c:v>
                </c:pt>
                <c:pt idx="41">
                  <c:v>4.9200000000000035</c:v>
                </c:pt>
                <c:pt idx="42">
                  <c:v>5.040000000000004</c:v>
                </c:pt>
                <c:pt idx="43">
                  <c:v>5.160000000000004</c:v>
                </c:pt>
                <c:pt idx="44">
                  <c:v>5.280000000000004</c:v>
                </c:pt>
                <c:pt idx="45">
                  <c:v>5.400000000000004</c:v>
                </c:pt>
                <c:pt idx="46">
                  <c:v>5.520000000000004</c:v>
                </c:pt>
                <c:pt idx="47">
                  <c:v>5.640000000000004</c:v>
                </c:pt>
                <c:pt idx="48">
                  <c:v>5.760000000000004</c:v>
                </c:pt>
                <c:pt idx="49">
                  <c:v>5.880000000000004</c:v>
                </c:pt>
                <c:pt idx="50">
                  <c:v>6.000000000000004</c:v>
                </c:pt>
                <c:pt idx="51">
                  <c:v>6.1200000000000045</c:v>
                </c:pt>
                <c:pt idx="52">
                  <c:v>6.240000000000005</c:v>
                </c:pt>
                <c:pt idx="53">
                  <c:v>6.360000000000005</c:v>
                </c:pt>
                <c:pt idx="54">
                  <c:v>6.480000000000005</c:v>
                </c:pt>
                <c:pt idx="55">
                  <c:v>6.600000000000005</c:v>
                </c:pt>
                <c:pt idx="56">
                  <c:v>6.720000000000005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8.280000000000005</c:v>
                </c:pt>
                <c:pt idx="70">
                  <c:v>8.400000000000004</c:v>
                </c:pt>
                <c:pt idx="71">
                  <c:v>8.520000000000003</c:v>
                </c:pt>
                <c:pt idx="72">
                  <c:v>8.640000000000002</c:v>
                </c:pt>
                <c:pt idx="73">
                  <c:v>8.760000000000002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9.239999999999998</c:v>
                </c:pt>
                <c:pt idx="78">
                  <c:v>9.359999999999998</c:v>
                </c:pt>
                <c:pt idx="79">
                  <c:v>9.479999999999997</c:v>
                </c:pt>
                <c:pt idx="80">
                  <c:v>9.599999999999996</c:v>
                </c:pt>
                <c:pt idx="81">
                  <c:v>9.719999999999995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10.079999999999993</c:v>
                </c:pt>
                <c:pt idx="85">
                  <c:v>10.199999999999992</c:v>
                </c:pt>
                <c:pt idx="86">
                  <c:v>10.319999999999991</c:v>
                </c:pt>
                <c:pt idx="87">
                  <c:v>10.43999999999999</c:v>
                </c:pt>
                <c:pt idx="88">
                  <c:v>10.55999999999999</c:v>
                </c:pt>
                <c:pt idx="89">
                  <c:v>10.679999999999989</c:v>
                </c:pt>
                <c:pt idx="90">
                  <c:v>10.799999999999988</c:v>
                </c:pt>
                <c:pt idx="91">
                  <c:v>10.919999999999987</c:v>
                </c:pt>
                <c:pt idx="92">
                  <c:v>11.039999999999987</c:v>
                </c:pt>
                <c:pt idx="93">
                  <c:v>11.159999999999986</c:v>
                </c:pt>
                <c:pt idx="94">
                  <c:v>11.279999999999985</c:v>
                </c:pt>
                <c:pt idx="95">
                  <c:v>11.399999999999984</c:v>
                </c:pt>
                <c:pt idx="96">
                  <c:v>11.519999999999984</c:v>
                </c:pt>
                <c:pt idx="97">
                  <c:v>11.639999999999983</c:v>
                </c:pt>
                <c:pt idx="98">
                  <c:v>11.759999999999982</c:v>
                </c:pt>
                <c:pt idx="99">
                  <c:v>11.879999999999981</c:v>
                </c:pt>
                <c:pt idx="100">
                  <c:v>11.99999999999998</c:v>
                </c:pt>
              </c:numCache>
            </c:numRef>
          </c:xVal>
          <c:yVal>
            <c:numRef>
              <c:f>Calculations!$F$58:$F$158</c:f>
              <c:numCache>
                <c:ptCount val="101"/>
                <c:pt idx="0">
                  <c:v>10.333333333333334</c:v>
                </c:pt>
                <c:pt idx="1">
                  <c:v>10.093333333333334</c:v>
                </c:pt>
                <c:pt idx="2">
                  <c:v>9.853333333333333</c:v>
                </c:pt>
                <c:pt idx="3">
                  <c:v>9.613333333333333</c:v>
                </c:pt>
                <c:pt idx="4">
                  <c:v>9.373333333333333</c:v>
                </c:pt>
                <c:pt idx="5">
                  <c:v>9.133333333333335</c:v>
                </c:pt>
                <c:pt idx="6">
                  <c:v>8.893333333333334</c:v>
                </c:pt>
                <c:pt idx="7">
                  <c:v>8.653333333333334</c:v>
                </c:pt>
                <c:pt idx="8">
                  <c:v>8.413333333333334</c:v>
                </c:pt>
                <c:pt idx="9">
                  <c:v>8.173333333333334</c:v>
                </c:pt>
                <c:pt idx="10">
                  <c:v>7.933333333333333</c:v>
                </c:pt>
                <c:pt idx="11">
                  <c:v>7.6933333333333325</c:v>
                </c:pt>
                <c:pt idx="12">
                  <c:v>7.453333333333332</c:v>
                </c:pt>
                <c:pt idx="13">
                  <c:v>7.213333333333332</c:v>
                </c:pt>
                <c:pt idx="14">
                  <c:v>6.973333333333332</c:v>
                </c:pt>
                <c:pt idx="15">
                  <c:v>6.733333333333332</c:v>
                </c:pt>
                <c:pt idx="16">
                  <c:v>6.493333333333331</c:v>
                </c:pt>
                <c:pt idx="17">
                  <c:v>6.253333333333331</c:v>
                </c:pt>
                <c:pt idx="18">
                  <c:v>6.013333333333331</c:v>
                </c:pt>
                <c:pt idx="19">
                  <c:v>5.773333333333331</c:v>
                </c:pt>
                <c:pt idx="20">
                  <c:v>5.5333333333333306</c:v>
                </c:pt>
                <c:pt idx="21">
                  <c:v>5.29333333333333</c:v>
                </c:pt>
                <c:pt idx="22">
                  <c:v>5.05333333333333</c:v>
                </c:pt>
                <c:pt idx="23">
                  <c:v>4.81333333333333</c:v>
                </c:pt>
                <c:pt idx="24">
                  <c:v>4.57333333333333</c:v>
                </c:pt>
                <c:pt idx="25">
                  <c:v>4.3333333333333295</c:v>
                </c:pt>
                <c:pt idx="26">
                  <c:v>4.093333333333329</c:v>
                </c:pt>
                <c:pt idx="27">
                  <c:v>3.853333333333329</c:v>
                </c:pt>
                <c:pt idx="28">
                  <c:v>3.613333333333329</c:v>
                </c:pt>
                <c:pt idx="29">
                  <c:v>3.3733333333333286</c:v>
                </c:pt>
                <c:pt idx="30">
                  <c:v>3.1333333333333284</c:v>
                </c:pt>
                <c:pt idx="31">
                  <c:v>2.893333333333328</c:v>
                </c:pt>
                <c:pt idx="32">
                  <c:v>2.653333333333328</c:v>
                </c:pt>
                <c:pt idx="33">
                  <c:v>2.413333333333328</c:v>
                </c:pt>
                <c:pt idx="34">
                  <c:v>2.1733333333333276</c:v>
                </c:pt>
                <c:pt idx="35">
                  <c:v>1.9333333333333276</c:v>
                </c:pt>
                <c:pt idx="36">
                  <c:v>1.6933333333333274</c:v>
                </c:pt>
                <c:pt idx="37">
                  <c:v>1.4533333333333271</c:v>
                </c:pt>
                <c:pt idx="38">
                  <c:v>1.213333333333327</c:v>
                </c:pt>
                <c:pt idx="39">
                  <c:v>0.9733333333333267</c:v>
                </c:pt>
                <c:pt idx="40">
                  <c:v>0.7333333333333265</c:v>
                </c:pt>
                <c:pt idx="41">
                  <c:v>0.4933333333333263</c:v>
                </c:pt>
                <c:pt idx="42">
                  <c:v>0.2533333333333261</c:v>
                </c:pt>
                <c:pt idx="43">
                  <c:v>0.01333333333332587</c:v>
                </c:pt>
                <c:pt idx="44">
                  <c:v>-0.22666666666667434</c:v>
                </c:pt>
                <c:pt idx="45">
                  <c:v>-0.46666666666667456</c:v>
                </c:pt>
                <c:pt idx="46">
                  <c:v>-0.7066666666666748</c:v>
                </c:pt>
                <c:pt idx="47">
                  <c:v>-0.946666666666675</c:v>
                </c:pt>
                <c:pt idx="48">
                  <c:v>-1.1866666666666752</c:v>
                </c:pt>
                <c:pt idx="49">
                  <c:v>-1.4266666666666754</c:v>
                </c:pt>
                <c:pt idx="50">
                  <c:v>-1.6666666666666756</c:v>
                </c:pt>
                <c:pt idx="51">
                  <c:v>-1.9066666666666758</c:v>
                </c:pt>
                <c:pt idx="52">
                  <c:v>-2.1466666666666763</c:v>
                </c:pt>
                <c:pt idx="53">
                  <c:v>-2.3866666666666765</c:v>
                </c:pt>
                <c:pt idx="54">
                  <c:v>-2.6266666666666767</c:v>
                </c:pt>
                <c:pt idx="55">
                  <c:v>-2.866666666666677</c:v>
                </c:pt>
                <c:pt idx="56">
                  <c:v>-3.106666666666677</c:v>
                </c:pt>
                <c:pt idx="57">
                  <c:v>-3.3466666666666773</c:v>
                </c:pt>
                <c:pt idx="58">
                  <c:v>-3.5866666666666775</c:v>
                </c:pt>
                <c:pt idx="59">
                  <c:v>-3.8266666666666778</c:v>
                </c:pt>
                <c:pt idx="60">
                  <c:v>-4.066666666666678</c:v>
                </c:pt>
                <c:pt idx="61">
                  <c:v>-4.306666666666678</c:v>
                </c:pt>
                <c:pt idx="62">
                  <c:v>-4.546666666666678</c:v>
                </c:pt>
                <c:pt idx="63">
                  <c:v>-4.786666666666679</c:v>
                </c:pt>
                <c:pt idx="64">
                  <c:v>-5.026666666666679</c:v>
                </c:pt>
                <c:pt idx="65">
                  <c:v>-5.266666666666679</c:v>
                </c:pt>
                <c:pt idx="66">
                  <c:v>-5.506666666666679</c:v>
                </c:pt>
                <c:pt idx="67">
                  <c:v>-5.7466666666666795</c:v>
                </c:pt>
                <c:pt idx="68">
                  <c:v>-5.986666666666678</c:v>
                </c:pt>
                <c:pt idx="69">
                  <c:v>-6.226666666666676</c:v>
                </c:pt>
                <c:pt idx="70">
                  <c:v>-6.466666666666675</c:v>
                </c:pt>
                <c:pt idx="71">
                  <c:v>-6.706666666666673</c:v>
                </c:pt>
                <c:pt idx="72">
                  <c:v>-6.946666666666672</c:v>
                </c:pt>
                <c:pt idx="73">
                  <c:v>-7.18666666666667</c:v>
                </c:pt>
                <c:pt idx="74">
                  <c:v>-7.4266666666666685</c:v>
                </c:pt>
                <c:pt idx="75">
                  <c:v>-7.666666666666667</c:v>
                </c:pt>
                <c:pt idx="76">
                  <c:v>-7.906666666666665</c:v>
                </c:pt>
                <c:pt idx="77">
                  <c:v>-8.146666666666663</c:v>
                </c:pt>
                <c:pt idx="78">
                  <c:v>-8.386666666666661</c:v>
                </c:pt>
                <c:pt idx="79">
                  <c:v>-8.62666666666666</c:v>
                </c:pt>
                <c:pt idx="80">
                  <c:v>-8.866666666666658</c:v>
                </c:pt>
                <c:pt idx="81">
                  <c:v>-9.106666666666657</c:v>
                </c:pt>
                <c:pt idx="82">
                  <c:v>-9.346666666666655</c:v>
                </c:pt>
                <c:pt idx="83">
                  <c:v>-9.586666666666654</c:v>
                </c:pt>
                <c:pt idx="84">
                  <c:v>-9.826666666666652</c:v>
                </c:pt>
                <c:pt idx="85">
                  <c:v>-10.06666666666665</c:v>
                </c:pt>
                <c:pt idx="86">
                  <c:v>-10.306666666666649</c:v>
                </c:pt>
                <c:pt idx="87">
                  <c:v>-10.546666666666647</c:v>
                </c:pt>
                <c:pt idx="88">
                  <c:v>-10.786666666666646</c:v>
                </c:pt>
                <c:pt idx="89">
                  <c:v>-11.026666666666644</c:v>
                </c:pt>
                <c:pt idx="90">
                  <c:v>-11.266666666666643</c:v>
                </c:pt>
                <c:pt idx="91">
                  <c:v>-11.506666666666641</c:v>
                </c:pt>
                <c:pt idx="92">
                  <c:v>-11.74666666666664</c:v>
                </c:pt>
                <c:pt idx="93">
                  <c:v>-11.986666666666638</c:v>
                </c:pt>
                <c:pt idx="94">
                  <c:v>-12.226666666666636</c:v>
                </c:pt>
                <c:pt idx="95">
                  <c:v>-12.466666666666635</c:v>
                </c:pt>
                <c:pt idx="96">
                  <c:v>-12.706666666666633</c:v>
                </c:pt>
                <c:pt idx="97">
                  <c:v>-12.946666666666632</c:v>
                </c:pt>
                <c:pt idx="98">
                  <c:v>-13.18666666666663</c:v>
                </c:pt>
                <c:pt idx="99">
                  <c:v>-13.426666666666629</c:v>
                </c:pt>
                <c:pt idx="100">
                  <c:v>-13.666666666666627</c:v>
                </c:pt>
              </c:numCache>
            </c:numRef>
          </c:yVal>
          <c:smooth val="1"/>
        </c:ser>
        <c:ser>
          <c:idx val="7"/>
          <c:order val="5"/>
          <c:tx>
            <c:v>Vertical line</c:v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Calculations!$K$58:$K$158</c:f>
              <c:numCache>
                <c:ptCount val="101"/>
                <c:pt idx="0">
                  <c:v>3.6666666666666665</c:v>
                </c:pt>
                <c:pt idx="1">
                  <c:v>3.6666666666666665</c:v>
                </c:pt>
                <c:pt idx="2">
                  <c:v>3.6666666666666665</c:v>
                </c:pt>
                <c:pt idx="3">
                  <c:v>3.6666666666666665</c:v>
                </c:pt>
                <c:pt idx="4">
                  <c:v>3.6666666666666665</c:v>
                </c:pt>
                <c:pt idx="5">
                  <c:v>3.6666666666666665</c:v>
                </c:pt>
                <c:pt idx="6">
                  <c:v>3.6666666666666665</c:v>
                </c:pt>
                <c:pt idx="7">
                  <c:v>3.6666666666666665</c:v>
                </c:pt>
                <c:pt idx="8">
                  <c:v>3.6666666666666665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3.6666666666666665</c:v>
                </c:pt>
                <c:pt idx="12">
                  <c:v>3.6666666666666665</c:v>
                </c:pt>
                <c:pt idx="13">
                  <c:v>3.6666666666666665</c:v>
                </c:pt>
                <c:pt idx="14">
                  <c:v>3.6666666666666665</c:v>
                </c:pt>
                <c:pt idx="15">
                  <c:v>3.6666666666666665</c:v>
                </c:pt>
                <c:pt idx="16">
                  <c:v>3.6666666666666665</c:v>
                </c:pt>
                <c:pt idx="17">
                  <c:v>3.6666666666666665</c:v>
                </c:pt>
                <c:pt idx="18">
                  <c:v>3.6666666666666665</c:v>
                </c:pt>
                <c:pt idx="19">
                  <c:v>3.6666666666666665</c:v>
                </c:pt>
                <c:pt idx="20">
                  <c:v>3.6666666666666665</c:v>
                </c:pt>
                <c:pt idx="21">
                  <c:v>3.6666666666666665</c:v>
                </c:pt>
                <c:pt idx="22">
                  <c:v>3.6666666666666665</c:v>
                </c:pt>
                <c:pt idx="23">
                  <c:v>3.6666666666666665</c:v>
                </c:pt>
                <c:pt idx="24">
                  <c:v>3.6666666666666665</c:v>
                </c:pt>
                <c:pt idx="25">
                  <c:v>3.6666666666666665</c:v>
                </c:pt>
                <c:pt idx="26">
                  <c:v>3.6666666666666665</c:v>
                </c:pt>
                <c:pt idx="27">
                  <c:v>3.6666666666666665</c:v>
                </c:pt>
                <c:pt idx="28">
                  <c:v>3.6666666666666665</c:v>
                </c:pt>
                <c:pt idx="29">
                  <c:v>3.6666666666666665</c:v>
                </c:pt>
                <c:pt idx="30">
                  <c:v>3.6666666666666665</c:v>
                </c:pt>
                <c:pt idx="31">
                  <c:v>3.6666666666666665</c:v>
                </c:pt>
                <c:pt idx="32">
                  <c:v>3.6666666666666665</c:v>
                </c:pt>
                <c:pt idx="33">
                  <c:v>3.6666666666666665</c:v>
                </c:pt>
                <c:pt idx="34">
                  <c:v>3.6666666666666665</c:v>
                </c:pt>
                <c:pt idx="35">
                  <c:v>3.6666666666666665</c:v>
                </c:pt>
                <c:pt idx="36">
                  <c:v>3.6666666666666665</c:v>
                </c:pt>
                <c:pt idx="37">
                  <c:v>3.6666666666666665</c:v>
                </c:pt>
                <c:pt idx="38">
                  <c:v>3.6666666666666665</c:v>
                </c:pt>
                <c:pt idx="39">
                  <c:v>3.6666666666666665</c:v>
                </c:pt>
                <c:pt idx="40">
                  <c:v>3.6666666666666665</c:v>
                </c:pt>
                <c:pt idx="41">
                  <c:v>3.6666666666666665</c:v>
                </c:pt>
                <c:pt idx="42">
                  <c:v>3.6666666666666665</c:v>
                </c:pt>
                <c:pt idx="43">
                  <c:v>3.6666666666666665</c:v>
                </c:pt>
                <c:pt idx="44">
                  <c:v>3.6666666666666665</c:v>
                </c:pt>
                <c:pt idx="45">
                  <c:v>3.6666666666666665</c:v>
                </c:pt>
                <c:pt idx="46">
                  <c:v>3.6666666666666665</c:v>
                </c:pt>
                <c:pt idx="47">
                  <c:v>3.6666666666666665</c:v>
                </c:pt>
                <c:pt idx="48">
                  <c:v>3.6666666666666665</c:v>
                </c:pt>
                <c:pt idx="49">
                  <c:v>3.6666666666666665</c:v>
                </c:pt>
                <c:pt idx="50">
                  <c:v>3.6666666666666665</c:v>
                </c:pt>
                <c:pt idx="51">
                  <c:v>3.6666666666666665</c:v>
                </c:pt>
                <c:pt idx="52">
                  <c:v>3.6666666666666665</c:v>
                </c:pt>
                <c:pt idx="53">
                  <c:v>3.6666666666666665</c:v>
                </c:pt>
                <c:pt idx="54">
                  <c:v>3.6666666666666665</c:v>
                </c:pt>
                <c:pt idx="55">
                  <c:v>3.6666666666666665</c:v>
                </c:pt>
                <c:pt idx="56">
                  <c:v>3.6666666666666665</c:v>
                </c:pt>
                <c:pt idx="57">
                  <c:v>3.6666666666666665</c:v>
                </c:pt>
                <c:pt idx="58">
                  <c:v>3.6666666666666665</c:v>
                </c:pt>
                <c:pt idx="59">
                  <c:v>3.6666666666666665</c:v>
                </c:pt>
                <c:pt idx="60">
                  <c:v>3.6666666666666665</c:v>
                </c:pt>
                <c:pt idx="61">
                  <c:v>3.6666666666666665</c:v>
                </c:pt>
                <c:pt idx="62">
                  <c:v>3.6666666666666665</c:v>
                </c:pt>
                <c:pt idx="63">
                  <c:v>3.6666666666666665</c:v>
                </c:pt>
                <c:pt idx="64">
                  <c:v>3.6666666666666665</c:v>
                </c:pt>
                <c:pt idx="65">
                  <c:v>3.6666666666666665</c:v>
                </c:pt>
                <c:pt idx="66">
                  <c:v>3.6666666666666665</c:v>
                </c:pt>
                <c:pt idx="67">
                  <c:v>3.6666666666666665</c:v>
                </c:pt>
                <c:pt idx="68">
                  <c:v>3.6666666666666665</c:v>
                </c:pt>
                <c:pt idx="69">
                  <c:v>3.6666666666666665</c:v>
                </c:pt>
                <c:pt idx="70">
                  <c:v>3.6666666666666665</c:v>
                </c:pt>
                <c:pt idx="71">
                  <c:v>3.6666666666666665</c:v>
                </c:pt>
                <c:pt idx="72">
                  <c:v>3.6666666666666665</c:v>
                </c:pt>
                <c:pt idx="73">
                  <c:v>3.6666666666666665</c:v>
                </c:pt>
                <c:pt idx="74">
                  <c:v>3.6666666666666665</c:v>
                </c:pt>
                <c:pt idx="75">
                  <c:v>3.6666666666666665</c:v>
                </c:pt>
                <c:pt idx="76">
                  <c:v>3.6666666666666665</c:v>
                </c:pt>
                <c:pt idx="77">
                  <c:v>3.6666666666666665</c:v>
                </c:pt>
                <c:pt idx="78">
                  <c:v>3.6666666666666665</c:v>
                </c:pt>
                <c:pt idx="79">
                  <c:v>3.6666666666666665</c:v>
                </c:pt>
                <c:pt idx="80">
                  <c:v>3.6666666666666665</c:v>
                </c:pt>
                <c:pt idx="81">
                  <c:v>3.6666666666666665</c:v>
                </c:pt>
                <c:pt idx="82">
                  <c:v>3.6666666666666665</c:v>
                </c:pt>
                <c:pt idx="83">
                  <c:v>3.6666666666666665</c:v>
                </c:pt>
                <c:pt idx="84">
                  <c:v>3.6666666666666665</c:v>
                </c:pt>
                <c:pt idx="85">
                  <c:v>3.6666666666666665</c:v>
                </c:pt>
                <c:pt idx="86">
                  <c:v>3.6666666666666665</c:v>
                </c:pt>
                <c:pt idx="87">
                  <c:v>3.6666666666666665</c:v>
                </c:pt>
                <c:pt idx="88">
                  <c:v>3.6666666666666665</c:v>
                </c:pt>
                <c:pt idx="89">
                  <c:v>3.6666666666666665</c:v>
                </c:pt>
                <c:pt idx="90">
                  <c:v>3.6666666666666665</c:v>
                </c:pt>
                <c:pt idx="91">
                  <c:v>3.6666666666666665</c:v>
                </c:pt>
                <c:pt idx="92">
                  <c:v>3.6666666666666665</c:v>
                </c:pt>
                <c:pt idx="93">
                  <c:v>3.6666666666666665</c:v>
                </c:pt>
                <c:pt idx="94">
                  <c:v>3.6666666666666665</c:v>
                </c:pt>
                <c:pt idx="95">
                  <c:v>3.6666666666666665</c:v>
                </c:pt>
                <c:pt idx="96">
                  <c:v>3.6666666666666665</c:v>
                </c:pt>
                <c:pt idx="97">
                  <c:v>3.6666666666666665</c:v>
                </c:pt>
                <c:pt idx="98">
                  <c:v>3.6666666666666665</c:v>
                </c:pt>
                <c:pt idx="99">
                  <c:v>3.6666666666666665</c:v>
                </c:pt>
                <c:pt idx="100">
                  <c:v>3.6666666666666665</c:v>
                </c:pt>
              </c:numCache>
            </c:numRef>
          </c:xVal>
          <c:yVal>
            <c:numRef>
              <c:f>Calculations!$L$58:$L$158</c:f>
              <c:numCache>
                <c:ptCount val="10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</c:v>
                </c:pt>
                <c:pt idx="6">
                  <c:v>0.39999999999999997</c:v>
                </c:pt>
                <c:pt idx="7">
                  <c:v>0.4666666666666666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0.6666666666666666</c:v>
                </c:pt>
                <c:pt idx="11">
                  <c:v>0.7333333333333333</c:v>
                </c:pt>
                <c:pt idx="12">
                  <c:v>0.7999999999999999</c:v>
                </c:pt>
                <c:pt idx="13">
                  <c:v>0.8666666666666666</c:v>
                </c:pt>
                <c:pt idx="14">
                  <c:v>0.9333333333333332</c:v>
                </c:pt>
                <c:pt idx="15">
                  <c:v>0.9999999999999999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1.5333333333333332</c:v>
                </c:pt>
                <c:pt idx="24">
                  <c:v>1.5999999999999999</c:v>
                </c:pt>
                <c:pt idx="25">
                  <c:v>1.6666666666666665</c:v>
                </c:pt>
                <c:pt idx="26">
                  <c:v>1.7333333333333332</c:v>
                </c:pt>
                <c:pt idx="27">
                  <c:v>1.7999999999999998</c:v>
                </c:pt>
                <c:pt idx="28">
                  <c:v>1.8666666666666665</c:v>
                </c:pt>
                <c:pt idx="29">
                  <c:v>1.9333333333333331</c:v>
                </c:pt>
                <c:pt idx="30">
                  <c:v>1.9999999999999998</c:v>
                </c:pt>
                <c:pt idx="31">
                  <c:v>2.0666666666666664</c:v>
                </c:pt>
                <c:pt idx="32">
                  <c:v>2.1333333333333333</c:v>
                </c:pt>
                <c:pt idx="33">
                  <c:v>2.2</c:v>
                </c:pt>
                <c:pt idx="34">
                  <c:v>2.266666666666667</c:v>
                </c:pt>
                <c:pt idx="35">
                  <c:v>2.333333333333334</c:v>
                </c:pt>
                <c:pt idx="36">
                  <c:v>2.400000000000001</c:v>
                </c:pt>
                <c:pt idx="37">
                  <c:v>2.4666666666666677</c:v>
                </c:pt>
                <c:pt idx="38">
                  <c:v>2.5333333333333345</c:v>
                </c:pt>
                <c:pt idx="39">
                  <c:v>2.6000000000000014</c:v>
                </c:pt>
                <c:pt idx="40">
                  <c:v>2.6666666666666683</c:v>
                </c:pt>
                <c:pt idx="41">
                  <c:v>2.733333333333335</c:v>
                </c:pt>
                <c:pt idx="42">
                  <c:v>2.800000000000002</c:v>
                </c:pt>
                <c:pt idx="43">
                  <c:v>2.866666666666669</c:v>
                </c:pt>
                <c:pt idx="44">
                  <c:v>2.933333333333336</c:v>
                </c:pt>
                <c:pt idx="45">
                  <c:v>3.0000000000000027</c:v>
                </c:pt>
                <c:pt idx="46">
                  <c:v>3.0666666666666695</c:v>
                </c:pt>
                <c:pt idx="47">
                  <c:v>3.1333333333333364</c:v>
                </c:pt>
                <c:pt idx="48">
                  <c:v>3.2000000000000033</c:v>
                </c:pt>
                <c:pt idx="49">
                  <c:v>3.26666666666667</c:v>
                </c:pt>
                <c:pt idx="50">
                  <c:v>3.333333333333337</c:v>
                </c:pt>
                <c:pt idx="51">
                  <c:v>3.400000000000004</c:v>
                </c:pt>
                <c:pt idx="52">
                  <c:v>3.466666666666671</c:v>
                </c:pt>
                <c:pt idx="53">
                  <c:v>3.5333333333333377</c:v>
                </c:pt>
                <c:pt idx="54">
                  <c:v>3.6000000000000045</c:v>
                </c:pt>
                <c:pt idx="55">
                  <c:v>3.6666666666666714</c:v>
                </c:pt>
                <c:pt idx="56">
                  <c:v>3.7333333333333383</c:v>
                </c:pt>
                <c:pt idx="57">
                  <c:v>3.800000000000005</c:v>
                </c:pt>
                <c:pt idx="58">
                  <c:v>3.866666666666672</c:v>
                </c:pt>
                <c:pt idx="59">
                  <c:v>3.933333333333339</c:v>
                </c:pt>
                <c:pt idx="60">
                  <c:v>4.000000000000005</c:v>
                </c:pt>
                <c:pt idx="61">
                  <c:v>4.066666666666672</c:v>
                </c:pt>
                <c:pt idx="62">
                  <c:v>4.133333333333338</c:v>
                </c:pt>
                <c:pt idx="63">
                  <c:v>4.200000000000005</c:v>
                </c:pt>
                <c:pt idx="64">
                  <c:v>4.266666666666671</c:v>
                </c:pt>
                <c:pt idx="65">
                  <c:v>4.3333333333333375</c:v>
                </c:pt>
                <c:pt idx="66">
                  <c:v>4.400000000000004</c:v>
                </c:pt>
                <c:pt idx="67">
                  <c:v>4.46666666666667</c:v>
                </c:pt>
                <c:pt idx="68">
                  <c:v>4.533333333333337</c:v>
                </c:pt>
                <c:pt idx="69">
                  <c:v>4.600000000000003</c:v>
                </c:pt>
                <c:pt idx="70">
                  <c:v>4.66666666666667</c:v>
                </c:pt>
                <c:pt idx="71">
                  <c:v>4.733333333333336</c:v>
                </c:pt>
                <c:pt idx="72">
                  <c:v>4.8000000000000025</c:v>
                </c:pt>
                <c:pt idx="73">
                  <c:v>4.866666666666669</c:v>
                </c:pt>
                <c:pt idx="74">
                  <c:v>4.933333333333335</c:v>
                </c:pt>
                <c:pt idx="75">
                  <c:v>5.000000000000002</c:v>
                </c:pt>
                <c:pt idx="76">
                  <c:v>5.066666666666668</c:v>
                </c:pt>
                <c:pt idx="77">
                  <c:v>5.133333333333335</c:v>
                </c:pt>
                <c:pt idx="78">
                  <c:v>5.200000000000001</c:v>
                </c:pt>
                <c:pt idx="79">
                  <c:v>5.2666666666666675</c:v>
                </c:pt>
                <c:pt idx="80">
                  <c:v>5.333333333333334</c:v>
                </c:pt>
                <c:pt idx="81">
                  <c:v>5.4</c:v>
                </c:pt>
                <c:pt idx="82">
                  <c:v>5.466666666666667</c:v>
                </c:pt>
                <c:pt idx="83">
                  <c:v>5.533333333333333</c:v>
                </c:pt>
                <c:pt idx="84">
                  <c:v>5.6</c:v>
                </c:pt>
                <c:pt idx="85">
                  <c:v>5.666666666666666</c:v>
                </c:pt>
                <c:pt idx="86">
                  <c:v>5.7333333333333325</c:v>
                </c:pt>
                <c:pt idx="87">
                  <c:v>5.799999999999999</c:v>
                </c:pt>
                <c:pt idx="88">
                  <c:v>5.866666666666665</c:v>
                </c:pt>
                <c:pt idx="89">
                  <c:v>5.933333333333332</c:v>
                </c:pt>
                <c:pt idx="90">
                  <c:v>5.999999999999998</c:v>
                </c:pt>
                <c:pt idx="91">
                  <c:v>6.066666666666665</c:v>
                </c:pt>
                <c:pt idx="92">
                  <c:v>6.133333333333331</c:v>
                </c:pt>
                <c:pt idx="93">
                  <c:v>6.1999999999999975</c:v>
                </c:pt>
                <c:pt idx="94">
                  <c:v>6.266666666666664</c:v>
                </c:pt>
                <c:pt idx="95">
                  <c:v>6.33333333333333</c:v>
                </c:pt>
                <c:pt idx="96">
                  <c:v>6.399999999999997</c:v>
                </c:pt>
                <c:pt idx="97">
                  <c:v>6.466666666666663</c:v>
                </c:pt>
                <c:pt idx="98">
                  <c:v>6.53333333333333</c:v>
                </c:pt>
                <c:pt idx="99">
                  <c:v>6.599999999999996</c:v>
                </c:pt>
                <c:pt idx="100">
                  <c:v>6.6666666666666625</c:v>
                </c:pt>
              </c:numCache>
            </c:numRef>
          </c:yVal>
          <c:smooth val="1"/>
        </c:ser>
        <c:ser>
          <c:idx val="8"/>
          <c:order val="6"/>
          <c:tx>
            <c:v>Horizontal line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Calculations!$N$58:$N$158</c:f>
              <c:numCache>
                <c:ptCount val="101"/>
                <c:pt idx="0">
                  <c:v>0</c:v>
                </c:pt>
                <c:pt idx="1">
                  <c:v>0.03666666666666667</c:v>
                </c:pt>
                <c:pt idx="2">
                  <c:v>0.07333333333333333</c:v>
                </c:pt>
                <c:pt idx="3">
                  <c:v>0.11</c:v>
                </c:pt>
                <c:pt idx="4">
                  <c:v>0.14666666666666667</c:v>
                </c:pt>
                <c:pt idx="5">
                  <c:v>0.18333333333333335</c:v>
                </c:pt>
                <c:pt idx="6">
                  <c:v>0.22000000000000003</c:v>
                </c:pt>
                <c:pt idx="7">
                  <c:v>0.2566666666666667</c:v>
                </c:pt>
                <c:pt idx="8">
                  <c:v>0.2933333333333334</c:v>
                </c:pt>
                <c:pt idx="9">
                  <c:v>0.33000000000000007</c:v>
                </c:pt>
                <c:pt idx="10">
                  <c:v>0.36666666666666675</c:v>
                </c:pt>
                <c:pt idx="11">
                  <c:v>0.40333333333333343</c:v>
                </c:pt>
                <c:pt idx="12">
                  <c:v>0.4400000000000001</c:v>
                </c:pt>
                <c:pt idx="13">
                  <c:v>0.4766666666666668</c:v>
                </c:pt>
                <c:pt idx="14">
                  <c:v>0.5133333333333334</c:v>
                </c:pt>
                <c:pt idx="15">
                  <c:v>0.55</c:v>
                </c:pt>
                <c:pt idx="16">
                  <c:v>0.5866666666666667</c:v>
                </c:pt>
                <c:pt idx="17">
                  <c:v>0.6233333333333333</c:v>
                </c:pt>
                <c:pt idx="18">
                  <c:v>0.6599999999999999</c:v>
                </c:pt>
                <c:pt idx="19">
                  <c:v>0.6966666666666665</c:v>
                </c:pt>
                <c:pt idx="20">
                  <c:v>0.7333333333333332</c:v>
                </c:pt>
                <c:pt idx="21">
                  <c:v>0.7699999999999998</c:v>
                </c:pt>
                <c:pt idx="22">
                  <c:v>0.8066666666666664</c:v>
                </c:pt>
                <c:pt idx="23">
                  <c:v>0.843333333333333</c:v>
                </c:pt>
                <c:pt idx="24">
                  <c:v>0.8799999999999997</c:v>
                </c:pt>
                <c:pt idx="25">
                  <c:v>0.9166666666666663</c:v>
                </c:pt>
                <c:pt idx="26">
                  <c:v>0.9533333333333329</c:v>
                </c:pt>
                <c:pt idx="27">
                  <c:v>0.9899999999999995</c:v>
                </c:pt>
                <c:pt idx="28">
                  <c:v>1.0266666666666662</c:v>
                </c:pt>
                <c:pt idx="29">
                  <c:v>1.0633333333333328</c:v>
                </c:pt>
                <c:pt idx="30">
                  <c:v>1.0999999999999994</c:v>
                </c:pt>
                <c:pt idx="31">
                  <c:v>1.136666666666666</c:v>
                </c:pt>
                <c:pt idx="32">
                  <c:v>1.1733333333333327</c:v>
                </c:pt>
                <c:pt idx="33">
                  <c:v>1.2099999999999993</c:v>
                </c:pt>
                <c:pt idx="34">
                  <c:v>1.246666666666666</c:v>
                </c:pt>
                <c:pt idx="35">
                  <c:v>1.2833333333333325</c:v>
                </c:pt>
                <c:pt idx="36">
                  <c:v>1.3199999999999992</c:v>
                </c:pt>
                <c:pt idx="37">
                  <c:v>1.3566666666666658</c:v>
                </c:pt>
                <c:pt idx="38">
                  <c:v>1.3933333333333324</c:v>
                </c:pt>
                <c:pt idx="39">
                  <c:v>1.429999999999999</c:v>
                </c:pt>
                <c:pt idx="40">
                  <c:v>1.4666666666666657</c:v>
                </c:pt>
                <c:pt idx="41">
                  <c:v>1.5033333333333323</c:v>
                </c:pt>
                <c:pt idx="42">
                  <c:v>1.539999999999999</c:v>
                </c:pt>
                <c:pt idx="43">
                  <c:v>1.5766666666666656</c:v>
                </c:pt>
                <c:pt idx="44">
                  <c:v>1.6133333333333322</c:v>
                </c:pt>
                <c:pt idx="45">
                  <c:v>1.6499999999999988</c:v>
                </c:pt>
                <c:pt idx="46">
                  <c:v>1.6866666666666654</c:v>
                </c:pt>
                <c:pt idx="47">
                  <c:v>1.723333333333332</c:v>
                </c:pt>
                <c:pt idx="48">
                  <c:v>1.7599999999999987</c:v>
                </c:pt>
                <c:pt idx="49">
                  <c:v>1.7966666666666653</c:v>
                </c:pt>
                <c:pt idx="50">
                  <c:v>1.833333333333332</c:v>
                </c:pt>
                <c:pt idx="51">
                  <c:v>1.8699999999999986</c:v>
                </c:pt>
                <c:pt idx="52">
                  <c:v>1.9066666666666652</c:v>
                </c:pt>
                <c:pt idx="53">
                  <c:v>1.9433333333333318</c:v>
                </c:pt>
                <c:pt idx="54">
                  <c:v>1.9799999999999984</c:v>
                </c:pt>
                <c:pt idx="55">
                  <c:v>2.0166666666666653</c:v>
                </c:pt>
                <c:pt idx="56">
                  <c:v>2.053333333333332</c:v>
                </c:pt>
                <c:pt idx="57">
                  <c:v>2.0899999999999985</c:v>
                </c:pt>
                <c:pt idx="58">
                  <c:v>2.126666666666665</c:v>
                </c:pt>
                <c:pt idx="59">
                  <c:v>2.1633333333333318</c:v>
                </c:pt>
                <c:pt idx="60">
                  <c:v>2.1999999999999984</c:v>
                </c:pt>
                <c:pt idx="61">
                  <c:v>2.236666666666665</c:v>
                </c:pt>
                <c:pt idx="62">
                  <c:v>2.2733333333333317</c:v>
                </c:pt>
                <c:pt idx="63">
                  <c:v>2.3099999999999983</c:v>
                </c:pt>
                <c:pt idx="64">
                  <c:v>2.346666666666665</c:v>
                </c:pt>
                <c:pt idx="65">
                  <c:v>2.3833333333333315</c:v>
                </c:pt>
                <c:pt idx="66">
                  <c:v>2.419999999999998</c:v>
                </c:pt>
                <c:pt idx="67">
                  <c:v>2.4566666666666648</c:v>
                </c:pt>
                <c:pt idx="68">
                  <c:v>2.4933333333333314</c:v>
                </c:pt>
                <c:pt idx="69">
                  <c:v>2.529999999999998</c:v>
                </c:pt>
                <c:pt idx="70">
                  <c:v>2.5666666666666647</c:v>
                </c:pt>
                <c:pt idx="71">
                  <c:v>2.6033333333333313</c:v>
                </c:pt>
                <c:pt idx="72">
                  <c:v>2.639999999999998</c:v>
                </c:pt>
                <c:pt idx="73">
                  <c:v>2.6766666666666645</c:v>
                </c:pt>
                <c:pt idx="74">
                  <c:v>2.713333333333331</c:v>
                </c:pt>
                <c:pt idx="75">
                  <c:v>2.749999999999998</c:v>
                </c:pt>
                <c:pt idx="76">
                  <c:v>2.7866666666666644</c:v>
                </c:pt>
                <c:pt idx="77">
                  <c:v>2.823333333333331</c:v>
                </c:pt>
                <c:pt idx="78">
                  <c:v>2.8599999999999977</c:v>
                </c:pt>
                <c:pt idx="79">
                  <c:v>2.8966666666666643</c:v>
                </c:pt>
                <c:pt idx="80">
                  <c:v>2.933333333333331</c:v>
                </c:pt>
                <c:pt idx="81">
                  <c:v>2.9699999999999975</c:v>
                </c:pt>
                <c:pt idx="82">
                  <c:v>3.006666666666664</c:v>
                </c:pt>
                <c:pt idx="83">
                  <c:v>3.043333333333331</c:v>
                </c:pt>
                <c:pt idx="84">
                  <c:v>3.0799999999999974</c:v>
                </c:pt>
                <c:pt idx="85">
                  <c:v>3.116666666666664</c:v>
                </c:pt>
                <c:pt idx="86">
                  <c:v>3.1533333333333307</c:v>
                </c:pt>
                <c:pt idx="87">
                  <c:v>3.1899999999999973</c:v>
                </c:pt>
                <c:pt idx="88">
                  <c:v>3.226666666666664</c:v>
                </c:pt>
                <c:pt idx="89">
                  <c:v>3.2633333333333305</c:v>
                </c:pt>
                <c:pt idx="90">
                  <c:v>3.299999999999997</c:v>
                </c:pt>
                <c:pt idx="91">
                  <c:v>3.336666666666664</c:v>
                </c:pt>
                <c:pt idx="92">
                  <c:v>3.3733333333333304</c:v>
                </c:pt>
                <c:pt idx="93">
                  <c:v>3.409999999999997</c:v>
                </c:pt>
                <c:pt idx="94">
                  <c:v>3.4466666666666637</c:v>
                </c:pt>
                <c:pt idx="95">
                  <c:v>3.4833333333333303</c:v>
                </c:pt>
                <c:pt idx="96">
                  <c:v>3.519999999999997</c:v>
                </c:pt>
                <c:pt idx="97">
                  <c:v>3.5566666666666635</c:v>
                </c:pt>
                <c:pt idx="98">
                  <c:v>3.59333333333333</c:v>
                </c:pt>
                <c:pt idx="99">
                  <c:v>3.629999999999997</c:v>
                </c:pt>
                <c:pt idx="100">
                  <c:v>3.6666666666666634</c:v>
                </c:pt>
              </c:numCache>
            </c:numRef>
          </c:xVal>
          <c:yVal>
            <c:numRef>
              <c:f>Calculations!$O$58:$O$158</c:f>
              <c:numCache>
                <c:ptCount val="101"/>
                <c:pt idx="0">
                  <c:v>6.666666666666667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6.666666666666667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6.666666666666667</c:v>
                </c:pt>
                <c:pt idx="7">
                  <c:v>6.666666666666667</c:v>
                </c:pt>
                <c:pt idx="8">
                  <c:v>6.666666666666667</c:v>
                </c:pt>
                <c:pt idx="9">
                  <c:v>6.666666666666667</c:v>
                </c:pt>
                <c:pt idx="10">
                  <c:v>6.666666666666667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6.666666666666667</c:v>
                </c:pt>
                <c:pt idx="14">
                  <c:v>6.666666666666667</c:v>
                </c:pt>
                <c:pt idx="15">
                  <c:v>6.666666666666667</c:v>
                </c:pt>
                <c:pt idx="16">
                  <c:v>6.666666666666667</c:v>
                </c:pt>
                <c:pt idx="17">
                  <c:v>6.666666666666667</c:v>
                </c:pt>
                <c:pt idx="18">
                  <c:v>6.666666666666667</c:v>
                </c:pt>
                <c:pt idx="19">
                  <c:v>6.666666666666667</c:v>
                </c:pt>
                <c:pt idx="20">
                  <c:v>6.666666666666667</c:v>
                </c:pt>
                <c:pt idx="21">
                  <c:v>6.666666666666667</c:v>
                </c:pt>
                <c:pt idx="22">
                  <c:v>6.666666666666667</c:v>
                </c:pt>
                <c:pt idx="23">
                  <c:v>6.666666666666667</c:v>
                </c:pt>
                <c:pt idx="24">
                  <c:v>6.666666666666667</c:v>
                </c:pt>
                <c:pt idx="25">
                  <c:v>6.666666666666667</c:v>
                </c:pt>
                <c:pt idx="26">
                  <c:v>6.666666666666667</c:v>
                </c:pt>
                <c:pt idx="27">
                  <c:v>6.666666666666667</c:v>
                </c:pt>
                <c:pt idx="28">
                  <c:v>6.666666666666667</c:v>
                </c:pt>
                <c:pt idx="29">
                  <c:v>6.666666666666667</c:v>
                </c:pt>
                <c:pt idx="30">
                  <c:v>6.666666666666667</c:v>
                </c:pt>
                <c:pt idx="31">
                  <c:v>6.666666666666667</c:v>
                </c:pt>
                <c:pt idx="32">
                  <c:v>6.666666666666667</c:v>
                </c:pt>
                <c:pt idx="33">
                  <c:v>6.666666666666667</c:v>
                </c:pt>
                <c:pt idx="34">
                  <c:v>6.666666666666667</c:v>
                </c:pt>
                <c:pt idx="35">
                  <c:v>6.666666666666667</c:v>
                </c:pt>
                <c:pt idx="36">
                  <c:v>6.666666666666667</c:v>
                </c:pt>
                <c:pt idx="37">
                  <c:v>6.666666666666667</c:v>
                </c:pt>
                <c:pt idx="38">
                  <c:v>6.666666666666667</c:v>
                </c:pt>
                <c:pt idx="39">
                  <c:v>6.666666666666667</c:v>
                </c:pt>
                <c:pt idx="40">
                  <c:v>6.666666666666667</c:v>
                </c:pt>
                <c:pt idx="41">
                  <c:v>6.666666666666667</c:v>
                </c:pt>
                <c:pt idx="42">
                  <c:v>6.666666666666667</c:v>
                </c:pt>
                <c:pt idx="43">
                  <c:v>6.666666666666667</c:v>
                </c:pt>
                <c:pt idx="44">
                  <c:v>6.666666666666667</c:v>
                </c:pt>
                <c:pt idx="45">
                  <c:v>6.666666666666667</c:v>
                </c:pt>
                <c:pt idx="46">
                  <c:v>6.666666666666667</c:v>
                </c:pt>
                <c:pt idx="47">
                  <c:v>6.666666666666667</c:v>
                </c:pt>
                <c:pt idx="48">
                  <c:v>6.666666666666667</c:v>
                </c:pt>
                <c:pt idx="49">
                  <c:v>6.666666666666667</c:v>
                </c:pt>
                <c:pt idx="50">
                  <c:v>6.666666666666667</c:v>
                </c:pt>
                <c:pt idx="51">
                  <c:v>6.666666666666667</c:v>
                </c:pt>
                <c:pt idx="52">
                  <c:v>6.666666666666667</c:v>
                </c:pt>
                <c:pt idx="53">
                  <c:v>6.666666666666667</c:v>
                </c:pt>
                <c:pt idx="54">
                  <c:v>6.666666666666667</c:v>
                </c:pt>
                <c:pt idx="55">
                  <c:v>6.666666666666667</c:v>
                </c:pt>
                <c:pt idx="56">
                  <c:v>6.666666666666667</c:v>
                </c:pt>
                <c:pt idx="57">
                  <c:v>6.666666666666667</c:v>
                </c:pt>
                <c:pt idx="58">
                  <c:v>6.666666666666667</c:v>
                </c:pt>
                <c:pt idx="59">
                  <c:v>6.666666666666667</c:v>
                </c:pt>
                <c:pt idx="60">
                  <c:v>6.666666666666667</c:v>
                </c:pt>
                <c:pt idx="61">
                  <c:v>6.666666666666667</c:v>
                </c:pt>
                <c:pt idx="62">
                  <c:v>6.666666666666667</c:v>
                </c:pt>
                <c:pt idx="63">
                  <c:v>6.666666666666667</c:v>
                </c:pt>
                <c:pt idx="64">
                  <c:v>6.666666666666667</c:v>
                </c:pt>
                <c:pt idx="65">
                  <c:v>6.666666666666667</c:v>
                </c:pt>
                <c:pt idx="66">
                  <c:v>6.666666666666667</c:v>
                </c:pt>
                <c:pt idx="67">
                  <c:v>6.666666666666667</c:v>
                </c:pt>
                <c:pt idx="68">
                  <c:v>6.666666666666667</c:v>
                </c:pt>
                <c:pt idx="69">
                  <c:v>6.666666666666667</c:v>
                </c:pt>
                <c:pt idx="70">
                  <c:v>6.666666666666667</c:v>
                </c:pt>
                <c:pt idx="71">
                  <c:v>6.666666666666667</c:v>
                </c:pt>
                <c:pt idx="72">
                  <c:v>6.666666666666667</c:v>
                </c:pt>
                <c:pt idx="73">
                  <c:v>6.666666666666667</c:v>
                </c:pt>
                <c:pt idx="74">
                  <c:v>6.666666666666667</c:v>
                </c:pt>
                <c:pt idx="75">
                  <c:v>6.666666666666667</c:v>
                </c:pt>
                <c:pt idx="76">
                  <c:v>6.666666666666667</c:v>
                </c:pt>
                <c:pt idx="77">
                  <c:v>6.666666666666667</c:v>
                </c:pt>
                <c:pt idx="78">
                  <c:v>6.666666666666667</c:v>
                </c:pt>
                <c:pt idx="79">
                  <c:v>6.666666666666667</c:v>
                </c:pt>
                <c:pt idx="80">
                  <c:v>6.666666666666667</c:v>
                </c:pt>
                <c:pt idx="81">
                  <c:v>6.666666666666667</c:v>
                </c:pt>
                <c:pt idx="82">
                  <c:v>6.666666666666667</c:v>
                </c:pt>
                <c:pt idx="83">
                  <c:v>6.666666666666667</c:v>
                </c:pt>
                <c:pt idx="84">
                  <c:v>6.666666666666667</c:v>
                </c:pt>
                <c:pt idx="85">
                  <c:v>6.666666666666667</c:v>
                </c:pt>
                <c:pt idx="86">
                  <c:v>6.666666666666667</c:v>
                </c:pt>
                <c:pt idx="87">
                  <c:v>6.666666666666667</c:v>
                </c:pt>
                <c:pt idx="88">
                  <c:v>6.666666666666667</c:v>
                </c:pt>
                <c:pt idx="89">
                  <c:v>6.666666666666667</c:v>
                </c:pt>
                <c:pt idx="90">
                  <c:v>6.666666666666667</c:v>
                </c:pt>
                <c:pt idx="91">
                  <c:v>6.666666666666667</c:v>
                </c:pt>
                <c:pt idx="92">
                  <c:v>6.666666666666667</c:v>
                </c:pt>
                <c:pt idx="93">
                  <c:v>6.666666666666667</c:v>
                </c:pt>
                <c:pt idx="94">
                  <c:v>6.666666666666667</c:v>
                </c:pt>
                <c:pt idx="95">
                  <c:v>6.666666666666667</c:v>
                </c:pt>
                <c:pt idx="96">
                  <c:v>6.666666666666667</c:v>
                </c:pt>
                <c:pt idx="97">
                  <c:v>6.666666666666667</c:v>
                </c:pt>
                <c:pt idx="98">
                  <c:v>6.666666666666667</c:v>
                </c:pt>
                <c:pt idx="99">
                  <c:v>6.666666666666667</c:v>
                </c:pt>
                <c:pt idx="100">
                  <c:v>6.666666666666667</c:v>
                </c:pt>
              </c:numCache>
            </c:numRef>
          </c:yVal>
          <c:smooth val="1"/>
        </c:ser>
        <c:ser>
          <c:idx val="9"/>
          <c:order val="7"/>
          <c:tx>
            <c:v>Equilibrium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Calculations!$D$42</c:f>
              <c:numCache>
                <c:ptCount val="1"/>
                <c:pt idx="0">
                  <c:v>3.6666666666666665</c:v>
                </c:pt>
              </c:numCache>
            </c:numRef>
          </c:xVal>
          <c:yVal>
            <c:numRef>
              <c:f>Calculations!$D$45</c:f>
              <c:numCache>
                <c:ptCount val="1"/>
                <c:pt idx="0">
                  <c:v>6.666666666666667</c:v>
                </c:pt>
              </c:numCache>
            </c:numRef>
          </c:yVal>
          <c:smooth val="1"/>
        </c:ser>
        <c:ser>
          <c:idx val="1"/>
          <c:order val="8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Calculations!$Z$58:$Z$158</c:f>
              <c:numCache>
                <c:ptCount val="10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</c:numCache>
            </c:numRef>
          </c:xVal>
          <c:yVal>
            <c:numRef>
              <c:f>Calculations!$AA$58:$AA$158</c:f>
              <c:numCache>
                <c:ptCount val="101"/>
                <c:pt idx="0">
                  <c:v>0</c:v>
                </c:pt>
                <c:pt idx="1">
                  <c:v>0.075</c:v>
                </c:pt>
                <c:pt idx="2">
                  <c:v>0.15</c:v>
                </c:pt>
                <c:pt idx="3">
                  <c:v>0.225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</c:v>
                </c:pt>
                <c:pt idx="8">
                  <c:v>0.6</c:v>
                </c:pt>
                <c:pt idx="9">
                  <c:v>0.675</c:v>
                </c:pt>
                <c:pt idx="10">
                  <c:v>0.75</c:v>
                </c:pt>
                <c:pt idx="11">
                  <c:v>0.825</c:v>
                </c:pt>
                <c:pt idx="12">
                  <c:v>0.9</c:v>
                </c:pt>
                <c:pt idx="13">
                  <c:v>0.975</c:v>
                </c:pt>
                <c:pt idx="14">
                  <c:v>1.05</c:v>
                </c:pt>
                <c:pt idx="15">
                  <c:v>1.125</c:v>
                </c:pt>
                <c:pt idx="16">
                  <c:v>1.2</c:v>
                </c:pt>
                <c:pt idx="17">
                  <c:v>1.275</c:v>
                </c:pt>
                <c:pt idx="18">
                  <c:v>1.35</c:v>
                </c:pt>
                <c:pt idx="19">
                  <c:v>1.425</c:v>
                </c:pt>
                <c:pt idx="20">
                  <c:v>1.5</c:v>
                </c:pt>
                <c:pt idx="21">
                  <c:v>1.575</c:v>
                </c:pt>
                <c:pt idx="22">
                  <c:v>1.65</c:v>
                </c:pt>
                <c:pt idx="23">
                  <c:v>1.725</c:v>
                </c:pt>
                <c:pt idx="24">
                  <c:v>1.8</c:v>
                </c:pt>
                <c:pt idx="25">
                  <c:v>1.875</c:v>
                </c:pt>
                <c:pt idx="26">
                  <c:v>1.95</c:v>
                </c:pt>
                <c:pt idx="27">
                  <c:v>2.025</c:v>
                </c:pt>
                <c:pt idx="28">
                  <c:v>2.1</c:v>
                </c:pt>
                <c:pt idx="29">
                  <c:v>2.175</c:v>
                </c:pt>
                <c:pt idx="30">
                  <c:v>2.25</c:v>
                </c:pt>
                <c:pt idx="31">
                  <c:v>2.325</c:v>
                </c:pt>
                <c:pt idx="32">
                  <c:v>2.4</c:v>
                </c:pt>
                <c:pt idx="33">
                  <c:v>2.475</c:v>
                </c:pt>
                <c:pt idx="34">
                  <c:v>2.55</c:v>
                </c:pt>
                <c:pt idx="35">
                  <c:v>2.625</c:v>
                </c:pt>
                <c:pt idx="36">
                  <c:v>2.7</c:v>
                </c:pt>
                <c:pt idx="37">
                  <c:v>2.775</c:v>
                </c:pt>
                <c:pt idx="38">
                  <c:v>2.85</c:v>
                </c:pt>
                <c:pt idx="39">
                  <c:v>2.925</c:v>
                </c:pt>
                <c:pt idx="40">
                  <c:v>3</c:v>
                </c:pt>
                <c:pt idx="41">
                  <c:v>3.075</c:v>
                </c:pt>
                <c:pt idx="42">
                  <c:v>3.15</c:v>
                </c:pt>
                <c:pt idx="43">
                  <c:v>3.225</c:v>
                </c:pt>
                <c:pt idx="44">
                  <c:v>3.3</c:v>
                </c:pt>
                <c:pt idx="45">
                  <c:v>3.375</c:v>
                </c:pt>
                <c:pt idx="46">
                  <c:v>3.45</c:v>
                </c:pt>
                <c:pt idx="47">
                  <c:v>3.525</c:v>
                </c:pt>
                <c:pt idx="48">
                  <c:v>3.6</c:v>
                </c:pt>
                <c:pt idx="49">
                  <c:v>3.675</c:v>
                </c:pt>
                <c:pt idx="50">
                  <c:v>3.75</c:v>
                </c:pt>
                <c:pt idx="51">
                  <c:v>3.825</c:v>
                </c:pt>
                <c:pt idx="52">
                  <c:v>3.9</c:v>
                </c:pt>
                <c:pt idx="53">
                  <c:v>3.975</c:v>
                </c:pt>
                <c:pt idx="54">
                  <c:v>4.05</c:v>
                </c:pt>
                <c:pt idx="55">
                  <c:v>4.125</c:v>
                </c:pt>
                <c:pt idx="56">
                  <c:v>4.2</c:v>
                </c:pt>
                <c:pt idx="57">
                  <c:v>4.275</c:v>
                </c:pt>
                <c:pt idx="58">
                  <c:v>4.350000000000005</c:v>
                </c:pt>
                <c:pt idx="59">
                  <c:v>4.425000000000005</c:v>
                </c:pt>
                <c:pt idx="60">
                  <c:v>4.500000000000005</c:v>
                </c:pt>
                <c:pt idx="61">
                  <c:v>4.5750000000000055</c:v>
                </c:pt>
                <c:pt idx="62">
                  <c:v>4.650000000000006</c:v>
                </c:pt>
                <c:pt idx="63">
                  <c:v>4.725000000000006</c:v>
                </c:pt>
                <c:pt idx="64">
                  <c:v>4.800000000000006</c:v>
                </c:pt>
                <c:pt idx="65">
                  <c:v>4.875000000000006</c:v>
                </c:pt>
                <c:pt idx="66">
                  <c:v>4.950000000000006</c:v>
                </c:pt>
                <c:pt idx="67">
                  <c:v>5.025000000000007</c:v>
                </c:pt>
                <c:pt idx="68">
                  <c:v>5.100000000000007</c:v>
                </c:pt>
                <c:pt idx="69">
                  <c:v>5.175000000000007</c:v>
                </c:pt>
                <c:pt idx="70">
                  <c:v>5.250000000000007</c:v>
                </c:pt>
                <c:pt idx="71">
                  <c:v>5.325000000000007</c:v>
                </c:pt>
                <c:pt idx="72">
                  <c:v>5.4000000000000075</c:v>
                </c:pt>
                <c:pt idx="73">
                  <c:v>5.475000000000008</c:v>
                </c:pt>
                <c:pt idx="74">
                  <c:v>5.550000000000008</c:v>
                </c:pt>
                <c:pt idx="75">
                  <c:v>5.625000000000008</c:v>
                </c:pt>
                <c:pt idx="76">
                  <c:v>5.700000000000008</c:v>
                </c:pt>
                <c:pt idx="77">
                  <c:v>5.775000000000008</c:v>
                </c:pt>
                <c:pt idx="78">
                  <c:v>5.8500000000000085</c:v>
                </c:pt>
                <c:pt idx="79">
                  <c:v>5.925000000000009</c:v>
                </c:pt>
                <c:pt idx="80">
                  <c:v>6.000000000000009</c:v>
                </c:pt>
                <c:pt idx="81">
                  <c:v>6.075000000000009</c:v>
                </c:pt>
                <c:pt idx="82">
                  <c:v>6.150000000000009</c:v>
                </c:pt>
                <c:pt idx="83">
                  <c:v>6.225000000000009</c:v>
                </c:pt>
                <c:pt idx="84">
                  <c:v>6.30000000000001</c:v>
                </c:pt>
                <c:pt idx="85">
                  <c:v>6.37500000000001</c:v>
                </c:pt>
                <c:pt idx="86">
                  <c:v>6.45000000000001</c:v>
                </c:pt>
                <c:pt idx="87">
                  <c:v>6.52500000000001</c:v>
                </c:pt>
                <c:pt idx="88">
                  <c:v>6.60000000000001</c:v>
                </c:pt>
                <c:pt idx="89">
                  <c:v>6.6750000000000105</c:v>
                </c:pt>
                <c:pt idx="90">
                  <c:v>6.750000000000011</c:v>
                </c:pt>
                <c:pt idx="91">
                  <c:v>6.825000000000011</c:v>
                </c:pt>
                <c:pt idx="92">
                  <c:v>6.900000000000011</c:v>
                </c:pt>
                <c:pt idx="93">
                  <c:v>6.975000000000011</c:v>
                </c:pt>
                <c:pt idx="94">
                  <c:v>7.050000000000011</c:v>
                </c:pt>
                <c:pt idx="95">
                  <c:v>7.1250000000000115</c:v>
                </c:pt>
                <c:pt idx="96">
                  <c:v>7.200000000000012</c:v>
                </c:pt>
                <c:pt idx="97">
                  <c:v>7.275000000000012</c:v>
                </c:pt>
                <c:pt idx="98">
                  <c:v>7.350000000000012</c:v>
                </c:pt>
                <c:pt idx="99">
                  <c:v>7.425000000000012</c:v>
                </c:pt>
                <c:pt idx="100">
                  <c:v>7.500000000000012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Calculations!$AC$58:$AC$158</c:f>
              <c:numCache>
                <c:ptCount val="101"/>
                <c:pt idx="0">
                  <c:v>0</c:v>
                </c:pt>
                <c:pt idx="1">
                  <c:v>0.045</c:v>
                </c:pt>
                <c:pt idx="2">
                  <c:v>0.09</c:v>
                </c:pt>
                <c:pt idx="3">
                  <c:v>0.135</c:v>
                </c:pt>
                <c:pt idx="4">
                  <c:v>0.18</c:v>
                </c:pt>
                <c:pt idx="5">
                  <c:v>0.225</c:v>
                </c:pt>
                <c:pt idx="6">
                  <c:v>0.27</c:v>
                </c:pt>
                <c:pt idx="7">
                  <c:v>0.315</c:v>
                </c:pt>
                <c:pt idx="8">
                  <c:v>0.36</c:v>
                </c:pt>
                <c:pt idx="9">
                  <c:v>0.405</c:v>
                </c:pt>
                <c:pt idx="10">
                  <c:v>0.45</c:v>
                </c:pt>
                <c:pt idx="11">
                  <c:v>0.495</c:v>
                </c:pt>
                <c:pt idx="12">
                  <c:v>0.54</c:v>
                </c:pt>
                <c:pt idx="13">
                  <c:v>0.585</c:v>
                </c:pt>
                <c:pt idx="14">
                  <c:v>0.63</c:v>
                </c:pt>
                <c:pt idx="15">
                  <c:v>0.675</c:v>
                </c:pt>
                <c:pt idx="16">
                  <c:v>0.72</c:v>
                </c:pt>
                <c:pt idx="17">
                  <c:v>0.765</c:v>
                </c:pt>
                <c:pt idx="18">
                  <c:v>0.81</c:v>
                </c:pt>
                <c:pt idx="19">
                  <c:v>0.855</c:v>
                </c:pt>
                <c:pt idx="20">
                  <c:v>0.9</c:v>
                </c:pt>
                <c:pt idx="21">
                  <c:v>0.945</c:v>
                </c:pt>
                <c:pt idx="22">
                  <c:v>0.99</c:v>
                </c:pt>
                <c:pt idx="23">
                  <c:v>1.035</c:v>
                </c:pt>
                <c:pt idx="24">
                  <c:v>1.08</c:v>
                </c:pt>
                <c:pt idx="25">
                  <c:v>1.125</c:v>
                </c:pt>
                <c:pt idx="26">
                  <c:v>1.17</c:v>
                </c:pt>
                <c:pt idx="27">
                  <c:v>1.215</c:v>
                </c:pt>
                <c:pt idx="28">
                  <c:v>1.26</c:v>
                </c:pt>
                <c:pt idx="29">
                  <c:v>1.305</c:v>
                </c:pt>
                <c:pt idx="30">
                  <c:v>1.35</c:v>
                </c:pt>
                <c:pt idx="31">
                  <c:v>1.395</c:v>
                </c:pt>
                <c:pt idx="32">
                  <c:v>1.44</c:v>
                </c:pt>
                <c:pt idx="33">
                  <c:v>1.485</c:v>
                </c:pt>
                <c:pt idx="34">
                  <c:v>1.53</c:v>
                </c:pt>
                <c:pt idx="35">
                  <c:v>1.575</c:v>
                </c:pt>
                <c:pt idx="36">
                  <c:v>1.62</c:v>
                </c:pt>
                <c:pt idx="37">
                  <c:v>1.665</c:v>
                </c:pt>
                <c:pt idx="38">
                  <c:v>1.71</c:v>
                </c:pt>
                <c:pt idx="39">
                  <c:v>1.755</c:v>
                </c:pt>
                <c:pt idx="40">
                  <c:v>1.8</c:v>
                </c:pt>
                <c:pt idx="41">
                  <c:v>1.845</c:v>
                </c:pt>
                <c:pt idx="42">
                  <c:v>1.89</c:v>
                </c:pt>
                <c:pt idx="43">
                  <c:v>1.935</c:v>
                </c:pt>
                <c:pt idx="44">
                  <c:v>1.98</c:v>
                </c:pt>
                <c:pt idx="45">
                  <c:v>2.025</c:v>
                </c:pt>
                <c:pt idx="46">
                  <c:v>2.07</c:v>
                </c:pt>
                <c:pt idx="47">
                  <c:v>2.115</c:v>
                </c:pt>
                <c:pt idx="48">
                  <c:v>2.16</c:v>
                </c:pt>
                <c:pt idx="49">
                  <c:v>2.205</c:v>
                </c:pt>
                <c:pt idx="50">
                  <c:v>2.25</c:v>
                </c:pt>
                <c:pt idx="51">
                  <c:v>2.295</c:v>
                </c:pt>
                <c:pt idx="52">
                  <c:v>2.34</c:v>
                </c:pt>
                <c:pt idx="53">
                  <c:v>2.385</c:v>
                </c:pt>
                <c:pt idx="54">
                  <c:v>2.43</c:v>
                </c:pt>
                <c:pt idx="55">
                  <c:v>2.475</c:v>
                </c:pt>
                <c:pt idx="56">
                  <c:v>2.52</c:v>
                </c:pt>
                <c:pt idx="57">
                  <c:v>2.565</c:v>
                </c:pt>
                <c:pt idx="58">
                  <c:v>2.61</c:v>
                </c:pt>
                <c:pt idx="59">
                  <c:v>2.655</c:v>
                </c:pt>
                <c:pt idx="60">
                  <c:v>2.7</c:v>
                </c:pt>
                <c:pt idx="61">
                  <c:v>2.745</c:v>
                </c:pt>
                <c:pt idx="62">
                  <c:v>2.79</c:v>
                </c:pt>
                <c:pt idx="63">
                  <c:v>2.835</c:v>
                </c:pt>
                <c:pt idx="64">
                  <c:v>2.88</c:v>
                </c:pt>
                <c:pt idx="65">
                  <c:v>2.925</c:v>
                </c:pt>
                <c:pt idx="66">
                  <c:v>2.97</c:v>
                </c:pt>
                <c:pt idx="67">
                  <c:v>3.015</c:v>
                </c:pt>
                <c:pt idx="68">
                  <c:v>3.06</c:v>
                </c:pt>
                <c:pt idx="69">
                  <c:v>3.105</c:v>
                </c:pt>
                <c:pt idx="70">
                  <c:v>3.15</c:v>
                </c:pt>
                <c:pt idx="71">
                  <c:v>3.195</c:v>
                </c:pt>
                <c:pt idx="72">
                  <c:v>3.24</c:v>
                </c:pt>
                <c:pt idx="73">
                  <c:v>3.285</c:v>
                </c:pt>
                <c:pt idx="74">
                  <c:v>3.33</c:v>
                </c:pt>
                <c:pt idx="75">
                  <c:v>3.375</c:v>
                </c:pt>
                <c:pt idx="76">
                  <c:v>3.42</c:v>
                </c:pt>
                <c:pt idx="77">
                  <c:v>3.465</c:v>
                </c:pt>
                <c:pt idx="78">
                  <c:v>3.51</c:v>
                </c:pt>
                <c:pt idx="79">
                  <c:v>3.555</c:v>
                </c:pt>
                <c:pt idx="80">
                  <c:v>3.6</c:v>
                </c:pt>
                <c:pt idx="81">
                  <c:v>3.645</c:v>
                </c:pt>
                <c:pt idx="82">
                  <c:v>3.69</c:v>
                </c:pt>
                <c:pt idx="83">
                  <c:v>3.735</c:v>
                </c:pt>
                <c:pt idx="84">
                  <c:v>3.78</c:v>
                </c:pt>
                <c:pt idx="85">
                  <c:v>3.825</c:v>
                </c:pt>
                <c:pt idx="86">
                  <c:v>3.87</c:v>
                </c:pt>
                <c:pt idx="87">
                  <c:v>3.915</c:v>
                </c:pt>
                <c:pt idx="88">
                  <c:v>3.96</c:v>
                </c:pt>
                <c:pt idx="89">
                  <c:v>4.005</c:v>
                </c:pt>
                <c:pt idx="90">
                  <c:v>4.05</c:v>
                </c:pt>
                <c:pt idx="91">
                  <c:v>4.095</c:v>
                </c:pt>
                <c:pt idx="92">
                  <c:v>4.14</c:v>
                </c:pt>
                <c:pt idx="93">
                  <c:v>4.185</c:v>
                </c:pt>
                <c:pt idx="94">
                  <c:v>4.23</c:v>
                </c:pt>
                <c:pt idx="95">
                  <c:v>4.275</c:v>
                </c:pt>
                <c:pt idx="96">
                  <c:v>4.32</c:v>
                </c:pt>
                <c:pt idx="97">
                  <c:v>4.365</c:v>
                </c:pt>
                <c:pt idx="98">
                  <c:v>4.41</c:v>
                </c:pt>
                <c:pt idx="99">
                  <c:v>4.455</c:v>
                </c:pt>
                <c:pt idx="100">
                  <c:v>4.5</c:v>
                </c:pt>
              </c:numCache>
            </c:numRef>
          </c:xVal>
          <c:yVal>
            <c:numRef>
              <c:f>Calculations!$AD$58:$AD$158</c:f>
              <c:numCache>
                <c:ptCount val="101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7.5</c:v>
                </c:pt>
                <c:pt idx="35">
                  <c:v>7.5</c:v>
                </c:pt>
                <c:pt idx="36">
                  <c:v>7.5</c:v>
                </c:pt>
                <c:pt idx="37">
                  <c:v>7.5</c:v>
                </c:pt>
                <c:pt idx="38">
                  <c:v>7.5</c:v>
                </c:pt>
                <c:pt idx="39">
                  <c:v>7.5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7.5</c:v>
                </c:pt>
                <c:pt idx="49">
                  <c:v>7.5</c:v>
                </c:pt>
                <c:pt idx="50">
                  <c:v>7.5</c:v>
                </c:pt>
                <c:pt idx="51">
                  <c:v>7.5</c:v>
                </c:pt>
                <c:pt idx="52">
                  <c:v>7.5</c:v>
                </c:pt>
                <c:pt idx="53">
                  <c:v>7.5</c:v>
                </c:pt>
                <c:pt idx="54">
                  <c:v>7.5</c:v>
                </c:pt>
                <c:pt idx="55">
                  <c:v>7.5</c:v>
                </c:pt>
                <c:pt idx="56">
                  <c:v>7.5</c:v>
                </c:pt>
                <c:pt idx="57">
                  <c:v>7.5</c:v>
                </c:pt>
                <c:pt idx="58">
                  <c:v>7.5</c:v>
                </c:pt>
                <c:pt idx="59">
                  <c:v>7.5</c:v>
                </c:pt>
                <c:pt idx="60">
                  <c:v>7.5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</c:numCache>
            </c:numRef>
          </c:yVal>
          <c:smooth val="1"/>
        </c:ser>
        <c:axId val="66582535"/>
        <c:axId val="62371904"/>
      </c:scatterChart>
      <c:valAx>
        <c:axId val="665825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crossBetween val="midCat"/>
        <c:dispUnits/>
        <c:majorUnit val="2"/>
      </c:valAx>
      <c:valAx>
        <c:axId val="62371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195"/>
          <c:y val="0.938"/>
          <c:w val="0.950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13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4610100" y="647700"/>
        <a:ext cx="4505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7">
      <selection activeCell="O24" sqref="O24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10" spans="5:7" ht="12.75">
      <c r="E10" s="39"/>
      <c r="F10" s="38" t="s">
        <v>10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8.57421875" style="1" customWidth="1"/>
    <col min="5" max="6" width="12.7109375" style="1" customWidth="1"/>
    <col min="7" max="16384" width="9.140625" style="1" customWidth="1"/>
  </cols>
  <sheetData>
    <row r="2" spans="1:14" s="14" customFormat="1" ht="27" customHeight="1">
      <c r="A2" s="55" t="str">
        <f>IF(Calculations!D17=0,"Question 7.6","You entered a value outside the allowed range!")</f>
        <v>Question 7.6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2" ht="12.75">
      <c r="A3" s="54"/>
      <c r="B3" s="54"/>
      <c r="L3" s="3"/>
    </row>
    <row r="4" spans="2:13" s="6" customFormat="1" ht="18.75" customHeight="1">
      <c r="B4" s="32"/>
      <c r="C4" s="35"/>
      <c r="D4" s="35"/>
      <c r="E4" s="50" t="s">
        <v>9</v>
      </c>
      <c r="F4" s="50" t="s">
        <v>0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6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37</v>
      </c>
      <c r="C6" s="6"/>
      <c r="D6" s="6"/>
      <c r="E6" s="17">
        <v>3</v>
      </c>
      <c r="F6" s="59">
        <v>3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31</v>
      </c>
      <c r="C7" s="6"/>
      <c r="D7" s="6"/>
      <c r="E7" s="17">
        <v>2</v>
      </c>
      <c r="F7" s="59">
        <v>2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32</v>
      </c>
      <c r="C8" s="6"/>
      <c r="E8" s="17">
        <v>5</v>
      </c>
      <c r="F8" s="60">
        <v>2.5</v>
      </c>
      <c r="G8" s="6"/>
      <c r="H8" s="6"/>
      <c r="I8" s="6"/>
      <c r="J8" s="6"/>
      <c r="K8" s="6"/>
    </row>
    <row r="9" spans="1:11" ht="18.75" customHeight="1">
      <c r="A9" s="6"/>
      <c r="B9" s="6" t="s">
        <v>33</v>
      </c>
      <c r="C9" s="30"/>
      <c r="E9" s="33">
        <v>1</v>
      </c>
      <c r="F9" s="61">
        <v>1</v>
      </c>
      <c r="G9" s="6"/>
      <c r="H9" s="6"/>
      <c r="I9" s="6"/>
      <c r="J9" s="6"/>
      <c r="K9" s="6"/>
    </row>
    <row r="10" spans="1:11" ht="18.75" customHeight="1">
      <c r="A10" s="6"/>
      <c r="B10" s="28" t="s">
        <v>7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19</v>
      </c>
      <c r="C11" s="6"/>
      <c r="D11" s="6"/>
      <c r="E11" s="17">
        <v>7.5</v>
      </c>
      <c r="F11" s="52">
        <f>P</f>
        <v>6.666666666666667</v>
      </c>
      <c r="G11" s="6"/>
      <c r="H11" s="6"/>
      <c r="I11" s="6"/>
      <c r="J11" s="6"/>
      <c r="K11" s="6"/>
    </row>
    <row r="12" spans="1:11" ht="18.75" customHeight="1">
      <c r="A12" s="6"/>
      <c r="B12" s="27" t="s">
        <v>34</v>
      </c>
      <c r="C12" s="6"/>
      <c r="D12" s="6"/>
      <c r="E12" s="17">
        <v>4.5</v>
      </c>
      <c r="F12" s="52">
        <f>Qa</f>
        <v>3.6666666666666665</v>
      </c>
      <c r="G12" s="6"/>
      <c r="H12" s="6"/>
      <c r="I12" s="6"/>
      <c r="J12" s="6"/>
      <c r="K12" s="6"/>
    </row>
    <row r="13" spans="1:11" ht="18.75" customHeight="1">
      <c r="A13" s="6"/>
      <c r="B13" s="27" t="s">
        <v>39</v>
      </c>
      <c r="C13" s="6"/>
      <c r="D13" s="6"/>
      <c r="E13" s="17">
        <v>0</v>
      </c>
      <c r="F13" s="52">
        <f>Qb</f>
        <v>1.6666666666666667</v>
      </c>
      <c r="G13" s="6"/>
      <c r="H13" s="6"/>
      <c r="I13" s="6"/>
      <c r="J13" s="6"/>
      <c r="K13" s="6"/>
    </row>
    <row r="14" spans="1:11" ht="18.75" customHeight="1">
      <c r="A14" s="6"/>
      <c r="B14" s="6" t="s">
        <v>35</v>
      </c>
      <c r="C14" s="6"/>
      <c r="D14" s="6"/>
      <c r="E14" s="17">
        <v>20.25</v>
      </c>
      <c r="F14" s="52">
        <f>Profa</f>
        <v>13.444444444444445</v>
      </c>
      <c r="G14" s="6"/>
      <c r="H14" s="6"/>
      <c r="I14" s="6"/>
      <c r="J14" s="6"/>
      <c r="K14" s="6"/>
    </row>
    <row r="15" spans="1:11" ht="18.75" customHeight="1">
      <c r="A15" s="6"/>
      <c r="B15" s="6" t="s">
        <v>36</v>
      </c>
      <c r="C15" s="6"/>
      <c r="D15" s="6"/>
      <c r="E15" s="17">
        <v>0</v>
      </c>
      <c r="F15" s="52">
        <f>Profb</f>
        <v>2.7777777777777786</v>
      </c>
      <c r="G15" s="6"/>
      <c r="H15" s="6"/>
      <c r="I15" s="6"/>
      <c r="J15" s="6"/>
      <c r="K15" s="6"/>
    </row>
    <row r="16" spans="1:11" ht="18.75" customHeight="1">
      <c r="A16" s="6"/>
      <c r="B16" s="30" t="s">
        <v>38</v>
      </c>
      <c r="C16" s="30"/>
      <c r="D16" s="30"/>
      <c r="E16" s="33">
        <v>10.125</v>
      </c>
      <c r="F16" s="51">
        <f>Con</f>
        <v>14.222222222222221</v>
      </c>
      <c r="G16" s="6"/>
      <c r="H16" s="6"/>
      <c r="I16" s="6"/>
      <c r="J16" s="6"/>
      <c r="K16" s="6"/>
    </row>
    <row r="17" spans="1:11" ht="18.75" customHeight="1">
      <c r="A17" s="6"/>
      <c r="B17" s="6"/>
      <c r="C17" s="6"/>
      <c r="D17" s="6"/>
      <c r="E17" s="6"/>
      <c r="F17" s="6"/>
      <c r="G17" s="6"/>
      <c r="H17" s="56"/>
      <c r="I17" s="57"/>
      <c r="J17" s="57"/>
      <c r="K17" s="58"/>
    </row>
    <row r="18" spans="1:11" ht="18.75" customHeight="1">
      <c r="A18" s="6"/>
      <c r="B18" s="6"/>
      <c r="C18" s="6"/>
      <c r="D18" s="6"/>
      <c r="E18" s="6"/>
      <c r="F18" s="6"/>
      <c r="G18" s="6"/>
      <c r="H18" s="18"/>
      <c r="I18" s="27"/>
      <c r="J18" s="27"/>
      <c r="K18" s="6"/>
    </row>
    <row r="19" spans="1:11" ht="18.75" customHeight="1">
      <c r="A19" s="6"/>
      <c r="B19" s="22"/>
      <c r="C19" s="19"/>
      <c r="D19" s="19"/>
      <c r="E19" s="19"/>
      <c r="F19" s="19"/>
      <c r="G19" s="6"/>
      <c r="H19" s="20"/>
      <c r="I19" s="27"/>
      <c r="J19" s="27"/>
      <c r="K19" s="6"/>
    </row>
    <row r="20" spans="1:11" ht="18.75" customHeight="1">
      <c r="A20" s="6"/>
      <c r="B20" s="19"/>
      <c r="C20" s="19"/>
      <c r="D20" s="19"/>
      <c r="E20" s="23"/>
      <c r="F20" s="23"/>
      <c r="G20" s="6"/>
      <c r="H20" s="21"/>
      <c r="I20" s="27"/>
      <c r="J20" s="27"/>
      <c r="K20" s="6"/>
    </row>
    <row r="21" spans="1:11" ht="18.75" customHeight="1">
      <c r="A21" s="6"/>
      <c r="B21" s="19"/>
      <c r="C21" s="19"/>
      <c r="D21" s="19"/>
      <c r="E21" s="19"/>
      <c r="F21" s="19"/>
      <c r="G21" s="6"/>
      <c r="H21" s="6"/>
      <c r="I21" s="6"/>
      <c r="J21" s="6"/>
      <c r="K21" s="6"/>
    </row>
    <row r="22" spans="11:14" ht="18.75" customHeight="1">
      <c r="K22" s="16"/>
      <c r="N22" s="16"/>
    </row>
    <row r="23" spans="11:14" ht="18.75" customHeight="1">
      <c r="K23" s="16"/>
      <c r="N23" s="16"/>
    </row>
    <row r="24" spans="11:14" ht="18.75" customHeight="1">
      <c r="K24" s="16"/>
      <c r="N24" s="16"/>
    </row>
    <row r="25" spans="2:16" ht="18.75" customHeight="1">
      <c r="B25" s="16"/>
      <c r="C25" s="16"/>
      <c r="D25" s="16"/>
      <c r="E25" s="16"/>
      <c r="F25" s="16"/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ht="18.75" customHeight="1"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324"/>
  <sheetViews>
    <sheetView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3"/>
    </row>
    <row r="3" spans="1:15" ht="12.75">
      <c r="A3" s="2"/>
      <c r="I3" s="3"/>
      <c r="O3" s="1" t="s">
        <v>2</v>
      </c>
    </row>
    <row r="4" spans="1:10" ht="12.75">
      <c r="A4" s="2"/>
      <c r="J4" s="3"/>
    </row>
    <row r="5" spans="1:17" ht="12.75">
      <c r="A5" s="2"/>
      <c r="B5" s="4" t="s">
        <v>0</v>
      </c>
      <c r="I5" s="6"/>
      <c r="J5" s="45"/>
      <c r="K5" s="6"/>
      <c r="L5" s="6"/>
      <c r="M5" s="6"/>
      <c r="N5" s="6"/>
      <c r="O5" s="6"/>
      <c r="P5" s="6"/>
      <c r="Q5" s="1" t="s">
        <v>9</v>
      </c>
    </row>
    <row r="6" spans="9:16" ht="12.75">
      <c r="I6" s="6"/>
      <c r="J6" s="6"/>
      <c r="K6" s="6"/>
      <c r="L6" s="6"/>
      <c r="M6" s="6"/>
      <c r="N6" s="6"/>
      <c r="O6" s="6"/>
      <c r="P6" s="6"/>
    </row>
    <row r="7" spans="2:17" ht="12.75">
      <c r="B7" s="4" t="s">
        <v>6</v>
      </c>
      <c r="I7" s="6"/>
      <c r="J7" s="6"/>
      <c r="K7" s="6"/>
      <c r="L7" s="6"/>
      <c r="M7" s="6"/>
      <c r="N7" s="6"/>
      <c r="O7" s="6"/>
      <c r="P7" s="6"/>
      <c r="Q7" s="1" t="s">
        <v>6</v>
      </c>
    </row>
    <row r="8" spans="6:22" ht="12.75">
      <c r="F8" s="1" t="s">
        <v>3</v>
      </c>
      <c r="G8" s="1" t="s">
        <v>4</v>
      </c>
      <c r="H8" s="5"/>
      <c r="I8" s="6"/>
      <c r="J8" s="6"/>
      <c r="K8" s="6"/>
      <c r="L8" s="6"/>
      <c r="M8" s="6"/>
      <c r="N8" s="6"/>
      <c r="O8" s="6"/>
      <c r="P8" s="6"/>
      <c r="U8" s="1" t="s">
        <v>3</v>
      </c>
      <c r="V8" s="1" t="s">
        <v>4</v>
      </c>
    </row>
    <row r="9" spans="2:22" ht="12.75">
      <c r="B9" s="6" t="s">
        <v>11</v>
      </c>
      <c r="C9" s="6"/>
      <c r="D9" s="9">
        <f>IF(AND('Figure 7.7'!F6&lt;G9,'Figure 7.7'!F6&gt;F9),'Figure 7.7'!F6,"not allowed")</f>
        <v>3</v>
      </c>
      <c r="E9" s="6"/>
      <c r="F9" s="7">
        <v>0</v>
      </c>
      <c r="G9" s="7">
        <v>10</v>
      </c>
      <c r="H9" s="5"/>
      <c r="I9" s="6"/>
      <c r="J9" s="6"/>
      <c r="K9" s="6"/>
      <c r="L9" s="6"/>
      <c r="M9" s="6"/>
      <c r="N9" s="6"/>
      <c r="O9" s="6"/>
      <c r="P9" s="6"/>
      <c r="Q9" s="1" t="s">
        <v>11</v>
      </c>
      <c r="S9" s="1">
        <v>3</v>
      </c>
      <c r="U9" s="1">
        <v>0</v>
      </c>
      <c r="V9" s="1">
        <v>10</v>
      </c>
    </row>
    <row r="10" spans="2:22" ht="12.75">
      <c r="B10" s="6" t="s">
        <v>12</v>
      </c>
      <c r="C10" s="6"/>
      <c r="D10" s="9">
        <f>IF(AND('Figure 7.7'!F7&lt;G10,'Figure 7.7'!F7&gt;F10),'Figure 7.7'!F7,"not allowed")</f>
        <v>2</v>
      </c>
      <c r="E10" s="6"/>
      <c r="F10" s="7">
        <v>0</v>
      </c>
      <c r="G10" s="7">
        <v>10</v>
      </c>
      <c r="I10" s="6"/>
      <c r="J10" s="6"/>
      <c r="K10" s="6"/>
      <c r="L10" s="6"/>
      <c r="M10" s="8"/>
      <c r="N10" s="6"/>
      <c r="O10" s="6"/>
      <c r="P10" s="6"/>
      <c r="Q10" s="1" t="s">
        <v>12</v>
      </c>
      <c r="S10" s="1">
        <v>3</v>
      </c>
      <c r="U10" s="1">
        <v>0</v>
      </c>
      <c r="V10" s="1">
        <v>10</v>
      </c>
    </row>
    <row r="11" spans="2:16" ht="12.75">
      <c r="B11" s="6"/>
      <c r="C11" s="6"/>
      <c r="D11" s="9"/>
      <c r="E11" s="6"/>
      <c r="F11" s="7"/>
      <c r="G11" s="7"/>
      <c r="H11" s="5"/>
      <c r="I11" s="6"/>
      <c r="J11" s="6"/>
      <c r="K11" s="6"/>
      <c r="L11" s="6"/>
      <c r="M11" s="8"/>
      <c r="N11" s="6"/>
      <c r="O11" s="6"/>
      <c r="P11" s="6"/>
    </row>
    <row r="12" spans="2:22" ht="12.75">
      <c r="B12" s="6" t="s">
        <v>13</v>
      </c>
      <c r="C12" s="6"/>
      <c r="D12" s="9">
        <f>IF(AND('Figure 7.7'!F8&lt;G12,'Figure 7.7'!F8&gt;F12),'Figure 7.7'!F8,"not allowed")</f>
        <v>2.5</v>
      </c>
      <c r="E12" s="6"/>
      <c r="F12" s="7">
        <v>0</v>
      </c>
      <c r="G12" s="7">
        <v>10</v>
      </c>
      <c r="I12" s="6"/>
      <c r="J12" s="6"/>
      <c r="K12" s="8"/>
      <c r="L12" s="6"/>
      <c r="M12" s="8"/>
      <c r="N12" s="6"/>
      <c r="O12" s="6"/>
      <c r="P12" s="6"/>
      <c r="Q12" s="1" t="s">
        <v>13</v>
      </c>
      <c r="S12" s="1">
        <v>8</v>
      </c>
      <c r="U12" s="1">
        <v>0</v>
      </c>
      <c r="V12" s="1">
        <v>10</v>
      </c>
    </row>
    <row r="13" spans="2:16" ht="12.75">
      <c r="B13" s="6"/>
      <c r="C13" s="6"/>
      <c r="D13" s="6"/>
      <c r="E13" s="6"/>
      <c r="F13" s="7"/>
      <c r="G13" s="7"/>
      <c r="I13" s="6"/>
      <c r="J13" s="6"/>
      <c r="K13" s="8"/>
      <c r="L13" s="6"/>
      <c r="M13" s="8"/>
      <c r="N13" s="6"/>
      <c r="O13" s="6"/>
      <c r="P13" s="6"/>
    </row>
    <row r="14" spans="2:19" ht="12.75">
      <c r="B14" s="6" t="s">
        <v>18</v>
      </c>
      <c r="C14" s="6"/>
      <c r="D14" s="6">
        <v>12</v>
      </c>
      <c r="E14" s="6"/>
      <c r="F14" s="7"/>
      <c r="G14" s="7"/>
      <c r="I14" s="6"/>
      <c r="J14" s="6"/>
      <c r="K14" s="8"/>
      <c r="L14" s="6"/>
      <c r="M14" s="8"/>
      <c r="N14" s="6"/>
      <c r="O14" s="6"/>
      <c r="P14" s="6"/>
      <c r="Q14" s="1" t="s">
        <v>18</v>
      </c>
      <c r="S14" s="1">
        <v>12</v>
      </c>
    </row>
    <row r="15" spans="2:22" ht="12.75">
      <c r="B15" s="6" t="s">
        <v>17</v>
      </c>
      <c r="C15" s="6"/>
      <c r="D15" s="9">
        <f>IF(AND(1/'Figure 7.7'!F9&lt;G15,1/'Figure 7.7'!F9&gt;F15),1/'Figure 7.7'!F9,"not allowed")</f>
        <v>1</v>
      </c>
      <c r="E15" s="6"/>
      <c r="F15" s="7">
        <v>0</v>
      </c>
      <c r="G15" s="7">
        <v>10</v>
      </c>
      <c r="I15" s="6"/>
      <c r="J15" s="6"/>
      <c r="K15" s="8"/>
      <c r="L15" s="6"/>
      <c r="M15" s="8"/>
      <c r="N15" s="6"/>
      <c r="O15" s="6"/>
      <c r="P15" s="6"/>
      <c r="Q15" s="1" t="s">
        <v>17</v>
      </c>
      <c r="S15" s="1">
        <v>1</v>
      </c>
      <c r="U15" s="1">
        <v>0</v>
      </c>
      <c r="V15" s="1">
        <v>10</v>
      </c>
    </row>
    <row r="16" spans="2:16" ht="12.75">
      <c r="B16" s="6"/>
      <c r="C16" s="6"/>
      <c r="D16" s="6"/>
      <c r="E16" s="6"/>
      <c r="F16" s="7"/>
      <c r="G16" s="7"/>
      <c r="I16" s="6"/>
      <c r="J16" s="6"/>
      <c r="K16" s="8"/>
      <c r="L16" s="6"/>
      <c r="M16" s="8"/>
      <c r="N16" s="6"/>
      <c r="O16" s="6"/>
      <c r="P16" s="6"/>
    </row>
    <row r="17" spans="2:19" ht="12.75">
      <c r="B17" s="6" t="s">
        <v>5</v>
      </c>
      <c r="C17" s="6"/>
      <c r="D17" s="6">
        <f>COUNTIF(D9:D15,"not allowed")</f>
        <v>0</v>
      </c>
      <c r="E17" s="6"/>
      <c r="F17" s="7"/>
      <c r="G17" s="7"/>
      <c r="I17" s="6"/>
      <c r="J17" s="6"/>
      <c r="K17" s="8"/>
      <c r="L17" s="6"/>
      <c r="M17" s="8"/>
      <c r="N17" s="6"/>
      <c r="O17" s="6"/>
      <c r="P17" s="6"/>
      <c r="Q17" s="1" t="s">
        <v>5</v>
      </c>
      <c r="S17" s="1">
        <v>0</v>
      </c>
    </row>
    <row r="18" spans="2:16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  <c r="O18" s="6"/>
      <c r="P18" s="6"/>
    </row>
    <row r="19" spans="2:17" ht="12.75">
      <c r="B19" s="4" t="s">
        <v>7</v>
      </c>
      <c r="C19" s="6"/>
      <c r="D19" s="8"/>
      <c r="E19" s="6"/>
      <c r="F19" s="8"/>
      <c r="G19" s="6"/>
      <c r="I19" s="6"/>
      <c r="J19" s="6"/>
      <c r="K19" s="8"/>
      <c r="L19" s="6"/>
      <c r="M19" s="8"/>
      <c r="N19" s="6"/>
      <c r="O19" s="6"/>
      <c r="P19" s="6"/>
      <c r="Q19" s="1" t="s">
        <v>7</v>
      </c>
    </row>
    <row r="20" spans="2:16" ht="12.75">
      <c r="B20" s="4"/>
      <c r="C20" s="6"/>
      <c r="D20" s="8"/>
      <c r="E20" s="6"/>
      <c r="F20" s="8"/>
      <c r="G20" s="6"/>
      <c r="I20" s="6"/>
      <c r="J20" s="6"/>
      <c r="K20" s="8"/>
      <c r="L20" s="6"/>
      <c r="M20" s="8"/>
      <c r="N20" s="6"/>
      <c r="O20" s="6"/>
      <c r="P20" s="6"/>
    </row>
    <row r="21" spans="2:17" ht="12.75">
      <c r="B21" s="47" t="s">
        <v>14</v>
      </c>
      <c r="C21" s="6"/>
      <c r="D21" s="9"/>
      <c r="E21" s="6"/>
      <c r="F21" s="8"/>
      <c r="G21" s="6"/>
      <c r="H21" s="5"/>
      <c r="I21" s="6"/>
      <c r="J21" s="6"/>
      <c r="K21" s="9"/>
      <c r="L21" s="6"/>
      <c r="M21" s="8"/>
      <c r="N21" s="6"/>
      <c r="O21" s="6"/>
      <c r="P21" s="6"/>
      <c r="Q21" s="1" t="s">
        <v>14</v>
      </c>
    </row>
    <row r="22" spans="2:16" ht="12.75">
      <c r="B22" s="6"/>
      <c r="C22" s="6"/>
      <c r="D22" s="9"/>
      <c r="E22" s="6"/>
      <c r="F22" s="8"/>
      <c r="G22" s="6"/>
      <c r="H22" s="5"/>
      <c r="I22" s="6"/>
      <c r="J22" s="6"/>
      <c r="K22" s="9"/>
      <c r="L22" s="6"/>
      <c r="M22" s="8"/>
      <c r="N22" s="6"/>
      <c r="O22" s="6"/>
      <c r="P22" s="6"/>
    </row>
    <row r="23" spans="2:19" ht="12.75">
      <c r="B23" s="6" t="s">
        <v>15</v>
      </c>
      <c r="C23" s="6"/>
      <c r="D23" s="9">
        <f>(a-2*MCa+Tr*MCb)/(3*b)</f>
        <v>3.6666666666666665</v>
      </c>
      <c r="E23" s="6"/>
      <c r="F23" s="8"/>
      <c r="G23" s="6"/>
      <c r="H23" s="5"/>
      <c r="I23" s="6"/>
      <c r="J23" s="6"/>
      <c r="K23" s="8"/>
      <c r="L23" s="6"/>
      <c r="M23" s="8"/>
      <c r="N23" s="6"/>
      <c r="O23" s="6"/>
      <c r="P23" s="6"/>
      <c r="Q23" s="1" t="s">
        <v>15</v>
      </c>
      <c r="S23" s="1">
        <v>10</v>
      </c>
    </row>
    <row r="24" spans="2:19" ht="12.75">
      <c r="B24" s="6" t="s">
        <v>16</v>
      </c>
      <c r="C24" s="6"/>
      <c r="D24" s="9">
        <f>(a-2*Tr*MCb+MCa)/3*b</f>
        <v>1.6666666666666667</v>
      </c>
      <c r="E24" s="6"/>
      <c r="F24" s="8"/>
      <c r="G24" s="6"/>
      <c r="H24" s="5"/>
      <c r="I24" s="6"/>
      <c r="J24" s="6"/>
      <c r="K24" s="9"/>
      <c r="L24" s="6"/>
      <c r="M24" s="8"/>
      <c r="N24" s="6"/>
      <c r="O24" s="6"/>
      <c r="P24" s="6"/>
      <c r="Q24" s="1" t="s">
        <v>16</v>
      </c>
      <c r="S24" s="1">
        <v>-11</v>
      </c>
    </row>
    <row r="25" spans="2:16" ht="12.75">
      <c r="B25" s="6"/>
      <c r="C25" s="6"/>
      <c r="D25" s="9"/>
      <c r="E25" s="6"/>
      <c r="F25" s="8"/>
      <c r="G25" s="6"/>
      <c r="H25" s="5"/>
      <c r="I25" s="6"/>
      <c r="J25" s="6"/>
      <c r="K25" s="9"/>
      <c r="L25" s="6"/>
      <c r="M25" s="8"/>
      <c r="N25" s="6"/>
      <c r="O25" s="6"/>
      <c r="P25" s="6"/>
    </row>
    <row r="26" spans="2:19" ht="12.75">
      <c r="B26" s="6" t="s">
        <v>19</v>
      </c>
      <c r="C26" s="6"/>
      <c r="D26" s="8">
        <f>a-b*(Qoa+Qob)</f>
        <v>6.666666666666667</v>
      </c>
      <c r="E26" s="6"/>
      <c r="F26" s="8"/>
      <c r="G26" s="6"/>
      <c r="H26" s="5"/>
      <c r="I26" s="6"/>
      <c r="J26" s="6"/>
      <c r="K26" s="8"/>
      <c r="L26" s="6"/>
      <c r="M26" s="8"/>
      <c r="N26" s="6"/>
      <c r="O26" s="6"/>
      <c r="P26" s="6"/>
      <c r="Q26" s="1" t="s">
        <v>19</v>
      </c>
      <c r="S26" s="1">
        <v>13</v>
      </c>
    </row>
    <row r="27" spans="2:16" ht="12.75">
      <c r="B27" s="6"/>
      <c r="C27" s="6"/>
      <c r="D27" s="9"/>
      <c r="E27" s="6"/>
      <c r="F27" s="8"/>
      <c r="G27" s="6"/>
      <c r="H27" s="5"/>
      <c r="I27" s="6"/>
      <c r="J27" s="6"/>
      <c r="K27" s="9"/>
      <c r="L27" s="6"/>
      <c r="M27" s="8"/>
      <c r="N27" s="6"/>
      <c r="O27" s="6"/>
      <c r="P27" s="6"/>
    </row>
    <row r="28" spans="2:19" ht="12.75">
      <c r="B28" s="1" t="s">
        <v>20</v>
      </c>
      <c r="D28" s="9">
        <f>Qoa*(Po-MCa)</f>
        <v>13.444444444444445</v>
      </c>
      <c r="F28" s="5"/>
      <c r="I28" s="6"/>
      <c r="J28" s="6"/>
      <c r="K28" s="9"/>
      <c r="L28" s="6"/>
      <c r="M28" s="8"/>
      <c r="N28" s="6"/>
      <c r="O28" s="6"/>
      <c r="P28" s="6"/>
      <c r="Q28" s="1" t="s">
        <v>20</v>
      </c>
      <c r="S28" s="1">
        <v>100</v>
      </c>
    </row>
    <row r="29" spans="2:19" ht="12.75">
      <c r="B29" s="1" t="s">
        <v>21</v>
      </c>
      <c r="D29" s="10">
        <f>Qob*(Po-Tr*MCb)</f>
        <v>2.7777777777777786</v>
      </c>
      <c r="F29" s="5"/>
      <c r="I29" s="6"/>
      <c r="J29" s="6"/>
      <c r="K29" s="6"/>
      <c r="L29" s="6"/>
      <c r="M29" s="8"/>
      <c r="N29" s="6"/>
      <c r="O29" s="6"/>
      <c r="P29" s="6"/>
      <c r="Q29" s="1" t="s">
        <v>21</v>
      </c>
      <c r="S29" s="1">
        <v>121</v>
      </c>
    </row>
    <row r="30" spans="4:16" ht="12.75">
      <c r="D30" s="10"/>
      <c r="F30" s="5"/>
      <c r="I30" s="6"/>
      <c r="J30" s="6"/>
      <c r="K30" s="6"/>
      <c r="L30" s="6"/>
      <c r="M30" s="8"/>
      <c r="N30" s="6"/>
      <c r="O30" s="6"/>
      <c r="P30" s="6"/>
    </row>
    <row r="31" spans="2:19" ht="12.75">
      <c r="B31" s="1" t="s">
        <v>38</v>
      </c>
      <c r="D31" s="10">
        <f>SUM(D23:D24)*(a-Po)*1/2</f>
        <v>14.222222222222221</v>
      </c>
      <c r="F31" s="5"/>
      <c r="I31" s="6"/>
      <c r="J31" s="6"/>
      <c r="K31" s="6"/>
      <c r="L31" s="6"/>
      <c r="M31" s="8"/>
      <c r="N31" s="6"/>
      <c r="O31" s="6"/>
      <c r="P31" s="6"/>
      <c r="Q31" s="1" t="s">
        <v>38</v>
      </c>
      <c r="S31" s="1">
        <v>0.5</v>
      </c>
    </row>
    <row r="32" spans="4:16" ht="12.75">
      <c r="D32" s="10"/>
      <c r="F32" s="5"/>
      <c r="I32" s="6"/>
      <c r="J32" s="6"/>
      <c r="K32" s="6"/>
      <c r="L32" s="6"/>
      <c r="M32" s="8"/>
      <c r="N32" s="6"/>
      <c r="O32" s="6"/>
      <c r="P32" s="6"/>
    </row>
    <row r="33" spans="2:17" ht="12.75">
      <c r="B33" s="47" t="s">
        <v>22</v>
      </c>
      <c r="D33" s="10"/>
      <c r="F33" s="5"/>
      <c r="I33" s="6"/>
      <c r="J33" s="6"/>
      <c r="K33" s="6"/>
      <c r="L33" s="6"/>
      <c r="M33" s="8"/>
      <c r="N33" s="6"/>
      <c r="O33" s="6"/>
      <c r="P33" s="6"/>
      <c r="Q33" s="1" t="s">
        <v>22</v>
      </c>
    </row>
    <row r="34" spans="4:16" ht="12.75">
      <c r="D34" s="10"/>
      <c r="F34" s="5"/>
      <c r="I34" s="6"/>
      <c r="J34" s="6"/>
      <c r="K34" s="6"/>
      <c r="L34" s="6"/>
      <c r="M34" s="8"/>
      <c r="N34" s="6"/>
      <c r="O34" s="6"/>
      <c r="P34" s="6"/>
    </row>
    <row r="35" spans="2:19" ht="12.75">
      <c r="B35" s="1" t="s">
        <v>15</v>
      </c>
      <c r="D35" s="10">
        <f>(a-MCa)/(2*b)</f>
        <v>4.5</v>
      </c>
      <c r="F35" s="5"/>
      <c r="I35" s="6"/>
      <c r="J35" s="6"/>
      <c r="K35" s="6"/>
      <c r="L35" s="6"/>
      <c r="M35" s="8"/>
      <c r="N35" s="6"/>
      <c r="O35" s="6"/>
      <c r="P35" s="6"/>
      <c r="Q35" s="1" t="s">
        <v>15</v>
      </c>
      <c r="S35" s="1">
        <v>4.5</v>
      </c>
    </row>
    <row r="36" spans="2:19" ht="12.75">
      <c r="B36" s="1" t="s">
        <v>19</v>
      </c>
      <c r="D36" s="10">
        <f>a-b*Qma</f>
        <v>7.5</v>
      </c>
      <c r="F36" s="5"/>
      <c r="I36" s="6"/>
      <c r="J36" s="6"/>
      <c r="K36" s="6"/>
      <c r="L36" s="6"/>
      <c r="M36" s="8"/>
      <c r="N36" s="6"/>
      <c r="O36" s="6"/>
      <c r="P36" s="6"/>
      <c r="Q36" s="1" t="s">
        <v>19</v>
      </c>
      <c r="S36" s="1">
        <v>7.5</v>
      </c>
    </row>
    <row r="37" spans="2:19" ht="12.75">
      <c r="B37" s="1" t="s">
        <v>20</v>
      </c>
      <c r="D37" s="10">
        <f>Qma*(Pm-MCa)</f>
        <v>20.25</v>
      </c>
      <c r="F37" s="5"/>
      <c r="I37" s="6"/>
      <c r="J37" s="6"/>
      <c r="K37" s="6"/>
      <c r="L37" s="6"/>
      <c r="M37" s="8"/>
      <c r="N37" s="6"/>
      <c r="O37" s="6"/>
      <c r="P37" s="6"/>
      <c r="Q37" s="1" t="s">
        <v>20</v>
      </c>
      <c r="S37" s="1">
        <v>20.25</v>
      </c>
    </row>
    <row r="38" spans="2:19" ht="12.75">
      <c r="B38" s="1" t="s">
        <v>38</v>
      </c>
      <c r="D38" s="10">
        <f>Qma*(a-Pm)*1/2</f>
        <v>10.125</v>
      </c>
      <c r="F38" s="5"/>
      <c r="I38" s="6"/>
      <c r="J38" s="6"/>
      <c r="K38" s="6"/>
      <c r="L38" s="6"/>
      <c r="M38" s="8"/>
      <c r="N38" s="6"/>
      <c r="O38" s="6"/>
      <c r="P38" s="6"/>
      <c r="Q38" s="1" t="s">
        <v>38</v>
      </c>
      <c r="S38" s="1">
        <v>10.125</v>
      </c>
    </row>
    <row r="39" spans="4:16" ht="12.75">
      <c r="D39" s="10"/>
      <c r="F39" s="5"/>
      <c r="I39" s="6"/>
      <c r="J39" s="6"/>
      <c r="K39" s="6"/>
      <c r="L39" s="6"/>
      <c r="M39" s="8"/>
      <c r="N39" s="6"/>
      <c r="O39" s="6"/>
      <c r="P39" s="6"/>
    </row>
    <row r="40" spans="2:17" ht="12.75">
      <c r="B40" s="47" t="s">
        <v>23</v>
      </c>
      <c r="D40" s="10"/>
      <c r="F40" s="5"/>
      <c r="I40" s="6"/>
      <c r="J40" s="6"/>
      <c r="K40" s="6"/>
      <c r="L40" s="6"/>
      <c r="M40" s="8"/>
      <c r="N40" s="6"/>
      <c r="O40" s="6"/>
      <c r="P40" s="6"/>
      <c r="Q40" s="1" t="s">
        <v>23</v>
      </c>
    </row>
    <row r="41" spans="4:16" ht="12.75">
      <c r="D41" s="10"/>
      <c r="F41" s="5"/>
      <c r="I41" s="6"/>
      <c r="J41" s="6"/>
      <c r="K41" s="6"/>
      <c r="L41" s="6"/>
      <c r="M41" s="8"/>
      <c r="N41" s="6"/>
      <c r="O41" s="6"/>
      <c r="P41" s="6"/>
    </row>
    <row r="42" spans="2:19" ht="12.75">
      <c r="B42" s="1" t="s">
        <v>15</v>
      </c>
      <c r="D42" s="10">
        <f>IF(Qob&lt;0,Qma,Qoa)</f>
        <v>3.6666666666666665</v>
      </c>
      <c r="F42" s="5"/>
      <c r="I42" s="6"/>
      <c r="J42" s="6"/>
      <c r="K42" s="6"/>
      <c r="L42" s="6"/>
      <c r="M42" s="8"/>
      <c r="N42" s="6"/>
      <c r="O42" s="6"/>
      <c r="P42" s="6"/>
      <c r="Q42" s="1" t="s">
        <v>15</v>
      </c>
      <c r="S42" s="1">
        <v>4.5</v>
      </c>
    </row>
    <row r="43" spans="2:19" ht="12.75">
      <c r="B43" s="1" t="s">
        <v>16</v>
      </c>
      <c r="D43" s="10">
        <f>IF(Qob&lt;0,0,Qob)</f>
        <v>1.6666666666666667</v>
      </c>
      <c r="F43" s="5"/>
      <c r="I43" s="6"/>
      <c r="J43" s="6"/>
      <c r="K43" s="6"/>
      <c r="L43" s="6"/>
      <c r="M43" s="8"/>
      <c r="N43" s="6"/>
      <c r="O43" s="6"/>
      <c r="P43" s="6"/>
      <c r="Q43" s="1" t="s">
        <v>16</v>
      </c>
      <c r="S43" s="1">
        <v>0</v>
      </c>
    </row>
    <row r="44" spans="4:16" ht="12.75">
      <c r="D44" s="10"/>
      <c r="F44" s="5"/>
      <c r="I44" s="6"/>
      <c r="J44" s="6"/>
      <c r="K44" s="6"/>
      <c r="L44" s="6"/>
      <c r="M44" s="8"/>
      <c r="N44" s="6"/>
      <c r="O44" s="6"/>
      <c r="P44" s="6"/>
    </row>
    <row r="45" spans="2:19" ht="12.75">
      <c r="B45" s="1" t="s">
        <v>19</v>
      </c>
      <c r="D45" s="10">
        <f>IF(Qob&lt;0,Pm,Po)</f>
        <v>6.666666666666667</v>
      </c>
      <c r="F45" s="5"/>
      <c r="I45" s="6"/>
      <c r="J45" s="6"/>
      <c r="K45" s="6"/>
      <c r="L45" s="6"/>
      <c r="M45" s="8"/>
      <c r="N45" s="6"/>
      <c r="O45" s="6"/>
      <c r="P45" s="6"/>
      <c r="Q45" s="1" t="s">
        <v>19</v>
      </c>
      <c r="S45" s="1">
        <v>7.5</v>
      </c>
    </row>
    <row r="46" spans="4:16" ht="12.75">
      <c r="D46" s="10"/>
      <c r="F46" s="5"/>
      <c r="I46" s="6"/>
      <c r="J46" s="6"/>
      <c r="K46" s="6"/>
      <c r="L46" s="6"/>
      <c r="M46" s="8"/>
      <c r="N46" s="6"/>
      <c r="O46" s="6"/>
      <c r="P46" s="6"/>
    </row>
    <row r="47" spans="2:19" ht="12.75">
      <c r="B47" s="1" t="s">
        <v>20</v>
      </c>
      <c r="D47" s="10">
        <f>IF(Qob&lt;0,profma,Profoa)</f>
        <v>13.444444444444445</v>
      </c>
      <c r="F47" s="5"/>
      <c r="I47" s="6"/>
      <c r="J47" s="6"/>
      <c r="K47" s="6"/>
      <c r="L47" s="6"/>
      <c r="M47" s="8"/>
      <c r="N47" s="6"/>
      <c r="O47" s="6"/>
      <c r="P47" s="6"/>
      <c r="Q47" s="1" t="s">
        <v>20</v>
      </c>
      <c r="S47" s="1">
        <v>20.25</v>
      </c>
    </row>
    <row r="48" spans="2:19" ht="12.75">
      <c r="B48" s="1" t="s">
        <v>21</v>
      </c>
      <c r="D48" s="10">
        <f>IF(Qob&lt;0,0,Profob)</f>
        <v>2.7777777777777786</v>
      </c>
      <c r="F48" s="5"/>
      <c r="I48" s="6"/>
      <c r="J48" s="6"/>
      <c r="K48" s="6"/>
      <c r="L48" s="6"/>
      <c r="M48" s="8"/>
      <c r="N48" s="6"/>
      <c r="O48" s="6"/>
      <c r="P48" s="6"/>
      <c r="Q48" s="1" t="s">
        <v>21</v>
      </c>
      <c r="S48" s="1">
        <v>0</v>
      </c>
    </row>
    <row r="49" spans="4:16" ht="12.75">
      <c r="D49" s="10"/>
      <c r="F49" s="5"/>
      <c r="I49" s="6"/>
      <c r="J49" s="6"/>
      <c r="K49" s="6"/>
      <c r="L49" s="6"/>
      <c r="M49" s="8"/>
      <c r="N49" s="6"/>
      <c r="O49" s="6"/>
      <c r="P49" s="6"/>
    </row>
    <row r="50" spans="2:19" ht="12.75">
      <c r="B50" s="1" t="s">
        <v>38</v>
      </c>
      <c r="D50" s="10">
        <f>IF(Qob&lt;0,Conm,Cono)</f>
        <v>14.222222222222221</v>
      </c>
      <c r="F50" s="5"/>
      <c r="I50" s="6"/>
      <c r="J50" s="6"/>
      <c r="K50" s="6"/>
      <c r="L50" s="6"/>
      <c r="M50" s="8"/>
      <c r="N50" s="6"/>
      <c r="O50" s="6"/>
      <c r="P50" s="6"/>
      <c r="Q50" s="1" t="s">
        <v>38</v>
      </c>
      <c r="S50" s="1">
        <v>10.125</v>
      </c>
    </row>
    <row r="51" spans="6:16" ht="12.75">
      <c r="F51" s="5"/>
      <c r="I51" s="6"/>
      <c r="J51" s="6"/>
      <c r="K51" s="6"/>
      <c r="L51" s="6"/>
      <c r="M51" s="8"/>
      <c r="N51" s="6"/>
      <c r="O51" s="6"/>
      <c r="P51" s="6"/>
    </row>
    <row r="52" spans="2:17" ht="12.75">
      <c r="B52" s="4" t="s">
        <v>8</v>
      </c>
      <c r="F52" s="5"/>
      <c r="I52" s="6"/>
      <c r="J52" s="6"/>
      <c r="K52" s="6"/>
      <c r="L52" s="6"/>
      <c r="M52" s="8"/>
      <c r="N52" s="6"/>
      <c r="O52" s="6"/>
      <c r="P52" s="6"/>
      <c r="Q52" s="1" t="s">
        <v>8</v>
      </c>
    </row>
    <row r="53" spans="6:16" ht="12.75">
      <c r="F53" s="5"/>
      <c r="I53" s="6"/>
      <c r="J53" s="6"/>
      <c r="K53" s="6"/>
      <c r="L53" s="6"/>
      <c r="M53" s="8"/>
      <c r="N53" s="6"/>
      <c r="O53" s="6"/>
      <c r="P53" s="6"/>
    </row>
    <row r="54" spans="2:19" ht="12.75">
      <c r="B54" s="1" t="s">
        <v>25</v>
      </c>
      <c r="D54" s="1">
        <v>100</v>
      </c>
      <c r="F54" s="5"/>
      <c r="I54" s="6"/>
      <c r="J54" s="6"/>
      <c r="K54" s="6"/>
      <c r="L54" s="6"/>
      <c r="M54" s="8"/>
      <c r="N54" s="6"/>
      <c r="O54" s="6"/>
      <c r="P54" s="6"/>
      <c r="Q54" s="1" t="s">
        <v>25</v>
      </c>
      <c r="S54" s="1">
        <v>100</v>
      </c>
    </row>
    <row r="55" spans="6:16" ht="12.75">
      <c r="F55" s="5"/>
      <c r="I55" s="6"/>
      <c r="J55" s="6"/>
      <c r="K55" s="6"/>
      <c r="L55" s="6"/>
      <c r="M55" s="8"/>
      <c r="N55" s="6"/>
      <c r="O55" s="6"/>
      <c r="P55" s="6"/>
    </row>
    <row r="56" spans="2:29" ht="12.75">
      <c r="B56" s="14" t="s">
        <v>26</v>
      </c>
      <c r="C56" s="14"/>
      <c r="E56" s="48" t="s">
        <v>28</v>
      </c>
      <c r="F56" s="48"/>
      <c r="G56" s="6"/>
      <c r="H56" s="48" t="s">
        <v>27</v>
      </c>
      <c r="I56" s="49"/>
      <c r="J56" s="6"/>
      <c r="K56" s="48" t="s">
        <v>29</v>
      </c>
      <c r="L56" s="48"/>
      <c r="N56" s="14" t="s">
        <v>30</v>
      </c>
      <c r="O56" s="14"/>
      <c r="Q56" s="1" t="s">
        <v>26</v>
      </c>
      <c r="T56" s="1" t="s">
        <v>28</v>
      </c>
      <c r="W56" s="1" t="s">
        <v>27</v>
      </c>
      <c r="Z56" s="1" t="s">
        <v>29</v>
      </c>
      <c r="AC56" s="1" t="s">
        <v>30</v>
      </c>
    </row>
    <row r="57" spans="2:30" ht="39.75" customHeight="1">
      <c r="B57" s="11" t="s">
        <v>24</v>
      </c>
      <c r="C57" s="11" t="s">
        <v>19</v>
      </c>
      <c r="E57" s="11" t="s">
        <v>24</v>
      </c>
      <c r="F57" s="11" t="s">
        <v>19</v>
      </c>
      <c r="G57" s="46"/>
      <c r="H57" s="11" t="s">
        <v>24</v>
      </c>
      <c r="I57" s="11" t="s">
        <v>19</v>
      </c>
      <c r="J57" s="46"/>
      <c r="K57" s="11" t="s">
        <v>24</v>
      </c>
      <c r="L57" s="11" t="s">
        <v>19</v>
      </c>
      <c r="N57" s="11" t="s">
        <v>24</v>
      </c>
      <c r="O57" s="11" t="s">
        <v>19</v>
      </c>
      <c r="Q57" s="1" t="s">
        <v>24</v>
      </c>
      <c r="R57" s="1" t="s">
        <v>19</v>
      </c>
      <c r="T57" s="1" t="s">
        <v>24</v>
      </c>
      <c r="U57" s="1" t="s">
        <v>19</v>
      </c>
      <c r="W57" s="1" t="s">
        <v>24</v>
      </c>
      <c r="X57" s="1" t="s">
        <v>19</v>
      </c>
      <c r="Z57" s="1" t="s">
        <v>24</v>
      </c>
      <c r="AA57" s="1" t="s">
        <v>19</v>
      </c>
      <c r="AC57" s="1" t="s">
        <v>24</v>
      </c>
      <c r="AD57" s="1" t="s">
        <v>19</v>
      </c>
    </row>
    <row r="58" spans="2:30" ht="12.75">
      <c r="B58" s="12">
        <v>0</v>
      </c>
      <c r="C58" s="12">
        <f aca="true" t="shared" si="0" ref="C58:C89">a-b*(B58)-Qb</f>
        <v>10.333333333333334</v>
      </c>
      <c r="E58" s="25">
        <f>B58</f>
        <v>0</v>
      </c>
      <c r="F58" s="25">
        <f aca="true" t="shared" si="1" ref="F58:F89">a-2*b*(E58)-Qb</f>
        <v>10.333333333333334</v>
      </c>
      <c r="G58" s="25"/>
      <c r="H58" s="8">
        <f>E58</f>
        <v>0</v>
      </c>
      <c r="I58" s="25">
        <f aca="true" t="shared" si="2" ref="I58:I89">MCa</f>
        <v>3</v>
      </c>
      <c r="J58" s="25"/>
      <c r="K58" s="6">
        <f aca="true" t="shared" si="3" ref="K58:K89">Qa</f>
        <v>3.6666666666666665</v>
      </c>
      <c r="L58" s="6">
        <v>0</v>
      </c>
      <c r="N58" s="1">
        <v>0</v>
      </c>
      <c r="O58" s="1">
        <f aca="true" t="shared" si="4" ref="O58:O89">P</f>
        <v>6.666666666666667</v>
      </c>
      <c r="Q58" s="1">
        <v>0</v>
      </c>
      <c r="R58" s="1">
        <v>12</v>
      </c>
      <c r="T58" s="1">
        <v>0</v>
      </c>
      <c r="U58" s="1">
        <v>12</v>
      </c>
      <c r="W58" s="1">
        <v>0</v>
      </c>
      <c r="X58" s="1">
        <v>3</v>
      </c>
      <c r="Z58" s="1">
        <v>4.5</v>
      </c>
      <c r="AA58" s="1">
        <v>0</v>
      </c>
      <c r="AC58" s="1">
        <v>0</v>
      </c>
      <c r="AD58" s="1">
        <v>7.5</v>
      </c>
    </row>
    <row r="59" spans="2:30" ht="12.75">
      <c r="B59" s="12">
        <f aca="true" t="shared" si="5" ref="B59:B90">B58+a/(b*$D$54)</f>
        <v>0.12</v>
      </c>
      <c r="C59" s="12">
        <f t="shared" si="0"/>
        <v>10.213333333333335</v>
      </c>
      <c r="E59" s="25">
        <f aca="true" t="shared" si="6" ref="E59:E122">B59</f>
        <v>0.12</v>
      </c>
      <c r="F59" s="25">
        <f t="shared" si="1"/>
        <v>10.093333333333334</v>
      </c>
      <c r="G59" s="25"/>
      <c r="H59" s="8">
        <f aca="true" t="shared" si="7" ref="H59:H122">E59</f>
        <v>0.12</v>
      </c>
      <c r="I59" s="25">
        <f t="shared" si="2"/>
        <v>3</v>
      </c>
      <c r="J59" s="25"/>
      <c r="K59" s="6">
        <f t="shared" si="3"/>
        <v>3.6666666666666665</v>
      </c>
      <c r="L59" s="9">
        <f aca="true" t="shared" si="8" ref="L59:L90">L58+P/$D$54</f>
        <v>0.06666666666666667</v>
      </c>
      <c r="N59" s="10">
        <f aca="true" t="shared" si="9" ref="N59:N90">N58+Qa/$D$54</f>
        <v>0.03666666666666667</v>
      </c>
      <c r="O59" s="1">
        <f t="shared" si="4"/>
        <v>6.666666666666667</v>
      </c>
      <c r="Q59" s="1">
        <v>0.12</v>
      </c>
      <c r="R59" s="1">
        <v>11.88</v>
      </c>
      <c r="T59" s="1">
        <v>0.12</v>
      </c>
      <c r="U59" s="1">
        <v>11.76</v>
      </c>
      <c r="W59" s="1">
        <v>0.12</v>
      </c>
      <c r="X59" s="1">
        <v>3</v>
      </c>
      <c r="Z59" s="1">
        <v>4.5</v>
      </c>
      <c r="AA59" s="1">
        <v>0.075</v>
      </c>
      <c r="AC59" s="1">
        <v>0.045</v>
      </c>
      <c r="AD59" s="1">
        <v>7.5</v>
      </c>
    </row>
    <row r="60" spans="2:30" ht="12.75">
      <c r="B60" s="12">
        <f t="shared" si="5"/>
        <v>0.24</v>
      </c>
      <c r="C60" s="12">
        <f t="shared" si="0"/>
        <v>10.093333333333334</v>
      </c>
      <c r="E60" s="25">
        <f t="shared" si="6"/>
        <v>0.24</v>
      </c>
      <c r="F60" s="25">
        <f t="shared" si="1"/>
        <v>9.853333333333333</v>
      </c>
      <c r="G60" s="25"/>
      <c r="H60" s="8">
        <f t="shared" si="7"/>
        <v>0.24</v>
      </c>
      <c r="I60" s="25">
        <f t="shared" si="2"/>
        <v>3</v>
      </c>
      <c r="J60" s="25"/>
      <c r="K60" s="6">
        <f t="shared" si="3"/>
        <v>3.6666666666666665</v>
      </c>
      <c r="L60" s="9">
        <f t="shared" si="8"/>
        <v>0.13333333333333333</v>
      </c>
      <c r="N60" s="10">
        <f t="shared" si="9"/>
        <v>0.07333333333333333</v>
      </c>
      <c r="O60" s="1">
        <f t="shared" si="4"/>
        <v>6.666666666666667</v>
      </c>
      <c r="Q60" s="1">
        <v>0.24</v>
      </c>
      <c r="R60" s="1">
        <v>11.76</v>
      </c>
      <c r="T60" s="1">
        <v>0.24</v>
      </c>
      <c r="U60" s="1">
        <v>11.52</v>
      </c>
      <c r="W60" s="1">
        <v>0.24</v>
      </c>
      <c r="X60" s="1">
        <v>3</v>
      </c>
      <c r="Z60" s="1">
        <v>4.5</v>
      </c>
      <c r="AA60" s="1">
        <v>0.15</v>
      </c>
      <c r="AC60" s="1">
        <v>0.09</v>
      </c>
      <c r="AD60" s="1">
        <v>7.5</v>
      </c>
    </row>
    <row r="61" spans="2:30" ht="12.75">
      <c r="B61" s="12">
        <f t="shared" si="5"/>
        <v>0.36</v>
      </c>
      <c r="C61" s="12">
        <f t="shared" si="0"/>
        <v>9.973333333333334</v>
      </c>
      <c r="E61" s="25">
        <f t="shared" si="6"/>
        <v>0.36</v>
      </c>
      <c r="F61" s="25">
        <f t="shared" si="1"/>
        <v>9.613333333333333</v>
      </c>
      <c r="G61" s="25"/>
      <c r="H61" s="8">
        <f t="shared" si="7"/>
        <v>0.36</v>
      </c>
      <c r="I61" s="25">
        <f t="shared" si="2"/>
        <v>3</v>
      </c>
      <c r="J61" s="25"/>
      <c r="K61" s="6">
        <f t="shared" si="3"/>
        <v>3.6666666666666665</v>
      </c>
      <c r="L61" s="9">
        <f t="shared" si="8"/>
        <v>0.2</v>
      </c>
      <c r="N61" s="10">
        <f t="shared" si="9"/>
        <v>0.11</v>
      </c>
      <c r="O61" s="1">
        <f t="shared" si="4"/>
        <v>6.666666666666667</v>
      </c>
      <c r="Q61" s="1">
        <v>0.36</v>
      </c>
      <c r="R61" s="1">
        <v>11.64</v>
      </c>
      <c r="T61" s="1">
        <v>0.36</v>
      </c>
      <c r="U61" s="1">
        <v>11.28</v>
      </c>
      <c r="W61" s="1">
        <v>0.36</v>
      </c>
      <c r="X61" s="1">
        <v>3</v>
      </c>
      <c r="Z61" s="1">
        <v>4.5</v>
      </c>
      <c r="AA61" s="1">
        <v>0.225</v>
      </c>
      <c r="AC61" s="1">
        <v>0.135</v>
      </c>
      <c r="AD61" s="1">
        <v>7.5</v>
      </c>
    </row>
    <row r="62" spans="2:30" ht="12.75">
      <c r="B62" s="12">
        <f t="shared" si="5"/>
        <v>0.48</v>
      </c>
      <c r="C62" s="12">
        <f t="shared" si="0"/>
        <v>9.853333333333333</v>
      </c>
      <c r="E62" s="25">
        <f t="shared" si="6"/>
        <v>0.48</v>
      </c>
      <c r="F62" s="25">
        <f t="shared" si="1"/>
        <v>9.373333333333333</v>
      </c>
      <c r="G62" s="25"/>
      <c r="H62" s="8">
        <f t="shared" si="7"/>
        <v>0.48</v>
      </c>
      <c r="I62" s="25">
        <f t="shared" si="2"/>
        <v>3</v>
      </c>
      <c r="J62" s="25"/>
      <c r="K62" s="6">
        <f t="shared" si="3"/>
        <v>3.6666666666666665</v>
      </c>
      <c r="L62" s="9">
        <f t="shared" si="8"/>
        <v>0.26666666666666666</v>
      </c>
      <c r="N62" s="10">
        <f t="shared" si="9"/>
        <v>0.14666666666666667</v>
      </c>
      <c r="O62" s="1">
        <f t="shared" si="4"/>
        <v>6.666666666666667</v>
      </c>
      <c r="Q62" s="1">
        <v>0.48</v>
      </c>
      <c r="R62" s="1">
        <v>11.52</v>
      </c>
      <c r="T62" s="1">
        <v>0.48</v>
      </c>
      <c r="U62" s="1">
        <v>11.04</v>
      </c>
      <c r="W62" s="1">
        <v>0.48</v>
      </c>
      <c r="X62" s="1">
        <v>3</v>
      </c>
      <c r="Z62" s="1">
        <v>4.5</v>
      </c>
      <c r="AA62" s="1">
        <v>0.3</v>
      </c>
      <c r="AC62" s="1">
        <v>0.18</v>
      </c>
      <c r="AD62" s="1">
        <v>7.5</v>
      </c>
    </row>
    <row r="63" spans="2:30" ht="12.75">
      <c r="B63" s="12">
        <f t="shared" si="5"/>
        <v>0.6</v>
      </c>
      <c r="C63" s="12">
        <f t="shared" si="0"/>
        <v>9.733333333333334</v>
      </c>
      <c r="E63" s="25">
        <f t="shared" si="6"/>
        <v>0.6</v>
      </c>
      <c r="F63" s="25">
        <f t="shared" si="1"/>
        <v>9.133333333333335</v>
      </c>
      <c r="G63" s="25"/>
      <c r="H63" s="8">
        <f t="shared" si="7"/>
        <v>0.6</v>
      </c>
      <c r="I63" s="25">
        <f t="shared" si="2"/>
        <v>3</v>
      </c>
      <c r="J63" s="25"/>
      <c r="K63" s="6">
        <f t="shared" si="3"/>
        <v>3.6666666666666665</v>
      </c>
      <c r="L63" s="9">
        <f t="shared" si="8"/>
        <v>0.3333333333333333</v>
      </c>
      <c r="N63" s="10">
        <f t="shared" si="9"/>
        <v>0.18333333333333335</v>
      </c>
      <c r="O63" s="1">
        <f t="shared" si="4"/>
        <v>6.666666666666667</v>
      </c>
      <c r="Q63" s="1">
        <v>0.6</v>
      </c>
      <c r="R63" s="1">
        <v>11.4</v>
      </c>
      <c r="T63" s="1">
        <v>0.6</v>
      </c>
      <c r="U63" s="1">
        <v>10.8</v>
      </c>
      <c r="W63" s="1">
        <v>0.6</v>
      </c>
      <c r="X63" s="1">
        <v>3</v>
      </c>
      <c r="Z63" s="1">
        <v>4.5</v>
      </c>
      <c r="AA63" s="1">
        <v>0.375</v>
      </c>
      <c r="AC63" s="1">
        <v>0.225</v>
      </c>
      <c r="AD63" s="1">
        <v>7.5</v>
      </c>
    </row>
    <row r="64" spans="2:30" ht="12.75">
      <c r="B64" s="12">
        <f t="shared" si="5"/>
        <v>0.72</v>
      </c>
      <c r="C64" s="12">
        <f t="shared" si="0"/>
        <v>9.613333333333333</v>
      </c>
      <c r="E64" s="25">
        <f t="shared" si="6"/>
        <v>0.72</v>
      </c>
      <c r="F64" s="25">
        <f t="shared" si="1"/>
        <v>8.893333333333334</v>
      </c>
      <c r="G64" s="25"/>
      <c r="H64" s="8">
        <f t="shared" si="7"/>
        <v>0.72</v>
      </c>
      <c r="I64" s="25">
        <f t="shared" si="2"/>
        <v>3</v>
      </c>
      <c r="J64" s="25"/>
      <c r="K64" s="6">
        <f t="shared" si="3"/>
        <v>3.6666666666666665</v>
      </c>
      <c r="L64" s="9">
        <f t="shared" si="8"/>
        <v>0.39999999999999997</v>
      </c>
      <c r="N64" s="10">
        <f t="shared" si="9"/>
        <v>0.22000000000000003</v>
      </c>
      <c r="O64" s="1">
        <f t="shared" si="4"/>
        <v>6.666666666666667</v>
      </c>
      <c r="Q64" s="1">
        <v>0.72</v>
      </c>
      <c r="R64" s="1">
        <v>11.28</v>
      </c>
      <c r="T64" s="1">
        <v>0.72</v>
      </c>
      <c r="U64" s="1">
        <v>10.56</v>
      </c>
      <c r="W64" s="1">
        <v>0.72</v>
      </c>
      <c r="X64" s="1">
        <v>3</v>
      </c>
      <c r="Z64" s="1">
        <v>4.5</v>
      </c>
      <c r="AA64" s="1">
        <v>0.45</v>
      </c>
      <c r="AC64" s="1">
        <v>0.27</v>
      </c>
      <c r="AD64" s="1">
        <v>7.5</v>
      </c>
    </row>
    <row r="65" spans="2:30" ht="12.75">
      <c r="B65" s="12">
        <f t="shared" si="5"/>
        <v>0.84</v>
      </c>
      <c r="C65" s="12">
        <f t="shared" si="0"/>
        <v>9.493333333333334</v>
      </c>
      <c r="E65" s="25">
        <f t="shared" si="6"/>
        <v>0.84</v>
      </c>
      <c r="F65" s="25">
        <f t="shared" si="1"/>
        <v>8.653333333333334</v>
      </c>
      <c r="G65" s="25"/>
      <c r="H65" s="8">
        <f t="shared" si="7"/>
        <v>0.84</v>
      </c>
      <c r="I65" s="25">
        <f t="shared" si="2"/>
        <v>3</v>
      </c>
      <c r="J65" s="25"/>
      <c r="K65" s="6">
        <f t="shared" si="3"/>
        <v>3.6666666666666665</v>
      </c>
      <c r="L65" s="9">
        <f t="shared" si="8"/>
        <v>0.4666666666666666</v>
      </c>
      <c r="N65" s="10">
        <f t="shared" si="9"/>
        <v>0.2566666666666667</v>
      </c>
      <c r="O65" s="1">
        <f t="shared" si="4"/>
        <v>6.666666666666667</v>
      </c>
      <c r="Q65" s="1">
        <v>0.84</v>
      </c>
      <c r="R65" s="1">
        <v>11.16</v>
      </c>
      <c r="T65" s="1">
        <v>0.84</v>
      </c>
      <c r="U65" s="1">
        <v>10.32</v>
      </c>
      <c r="W65" s="1">
        <v>0.84</v>
      </c>
      <c r="X65" s="1">
        <v>3</v>
      </c>
      <c r="Z65" s="1">
        <v>4.5</v>
      </c>
      <c r="AA65" s="1">
        <v>0.525</v>
      </c>
      <c r="AC65" s="1">
        <v>0.315</v>
      </c>
      <c r="AD65" s="1">
        <v>7.5</v>
      </c>
    </row>
    <row r="66" spans="2:30" ht="12.75">
      <c r="B66" s="12">
        <f t="shared" si="5"/>
        <v>0.96</v>
      </c>
      <c r="C66" s="12">
        <f t="shared" si="0"/>
        <v>9.373333333333333</v>
      </c>
      <c r="E66" s="25">
        <f t="shared" si="6"/>
        <v>0.96</v>
      </c>
      <c r="F66" s="25">
        <f t="shared" si="1"/>
        <v>8.413333333333334</v>
      </c>
      <c r="G66" s="25"/>
      <c r="H66" s="8">
        <f t="shared" si="7"/>
        <v>0.96</v>
      </c>
      <c r="I66" s="25">
        <f t="shared" si="2"/>
        <v>3</v>
      </c>
      <c r="J66" s="25"/>
      <c r="K66" s="6">
        <f t="shared" si="3"/>
        <v>3.6666666666666665</v>
      </c>
      <c r="L66" s="9">
        <f t="shared" si="8"/>
        <v>0.5333333333333333</v>
      </c>
      <c r="N66" s="10">
        <f t="shared" si="9"/>
        <v>0.2933333333333334</v>
      </c>
      <c r="O66" s="1">
        <f t="shared" si="4"/>
        <v>6.666666666666667</v>
      </c>
      <c r="Q66" s="1">
        <v>0.96</v>
      </c>
      <c r="R66" s="1">
        <v>11.04</v>
      </c>
      <c r="T66" s="1">
        <v>0.96</v>
      </c>
      <c r="U66" s="1">
        <v>10.08</v>
      </c>
      <c r="W66" s="1">
        <v>0.96</v>
      </c>
      <c r="X66" s="1">
        <v>3</v>
      </c>
      <c r="Z66" s="1">
        <v>4.5</v>
      </c>
      <c r="AA66" s="1">
        <v>0.6</v>
      </c>
      <c r="AC66" s="1">
        <v>0.36</v>
      </c>
      <c r="AD66" s="1">
        <v>7.5</v>
      </c>
    </row>
    <row r="67" spans="2:30" ht="12.75">
      <c r="B67" s="12">
        <f t="shared" si="5"/>
        <v>1.08</v>
      </c>
      <c r="C67" s="12">
        <f t="shared" si="0"/>
        <v>9.253333333333334</v>
      </c>
      <c r="E67" s="25">
        <f t="shared" si="6"/>
        <v>1.08</v>
      </c>
      <c r="F67" s="25">
        <f t="shared" si="1"/>
        <v>8.173333333333334</v>
      </c>
      <c r="G67" s="25"/>
      <c r="H67" s="8">
        <f t="shared" si="7"/>
        <v>1.08</v>
      </c>
      <c r="I67" s="25">
        <f t="shared" si="2"/>
        <v>3</v>
      </c>
      <c r="J67" s="25"/>
      <c r="K67" s="6">
        <f t="shared" si="3"/>
        <v>3.6666666666666665</v>
      </c>
      <c r="L67" s="9">
        <f t="shared" si="8"/>
        <v>0.6</v>
      </c>
      <c r="N67" s="10">
        <f t="shared" si="9"/>
        <v>0.33000000000000007</v>
      </c>
      <c r="O67" s="1">
        <f t="shared" si="4"/>
        <v>6.666666666666667</v>
      </c>
      <c r="Q67" s="1">
        <v>1.08</v>
      </c>
      <c r="R67" s="1">
        <v>10.92</v>
      </c>
      <c r="T67" s="1">
        <v>1.08</v>
      </c>
      <c r="U67" s="1">
        <v>9.84</v>
      </c>
      <c r="W67" s="1">
        <v>1.08</v>
      </c>
      <c r="X67" s="1">
        <v>3</v>
      </c>
      <c r="Z67" s="1">
        <v>4.5</v>
      </c>
      <c r="AA67" s="1">
        <v>0.675</v>
      </c>
      <c r="AC67" s="1">
        <v>0.405</v>
      </c>
      <c r="AD67" s="1">
        <v>7.5</v>
      </c>
    </row>
    <row r="68" spans="2:30" ht="12.75">
      <c r="B68" s="12">
        <f t="shared" si="5"/>
        <v>1.2000000000000002</v>
      </c>
      <c r="C68" s="12">
        <f t="shared" si="0"/>
        <v>9.133333333333335</v>
      </c>
      <c r="E68" s="25">
        <f t="shared" si="6"/>
        <v>1.2000000000000002</v>
      </c>
      <c r="F68" s="25">
        <f t="shared" si="1"/>
        <v>7.933333333333333</v>
      </c>
      <c r="G68" s="25"/>
      <c r="H68" s="8">
        <f t="shared" si="7"/>
        <v>1.2000000000000002</v>
      </c>
      <c r="I68" s="25">
        <f t="shared" si="2"/>
        <v>3</v>
      </c>
      <c r="J68" s="25"/>
      <c r="K68" s="6">
        <f t="shared" si="3"/>
        <v>3.6666666666666665</v>
      </c>
      <c r="L68" s="9">
        <f t="shared" si="8"/>
        <v>0.6666666666666666</v>
      </c>
      <c r="N68" s="10">
        <f t="shared" si="9"/>
        <v>0.36666666666666675</v>
      </c>
      <c r="O68" s="1">
        <f t="shared" si="4"/>
        <v>6.666666666666667</v>
      </c>
      <c r="Q68" s="1">
        <v>1.2</v>
      </c>
      <c r="R68" s="1">
        <v>10.8</v>
      </c>
      <c r="T68" s="1">
        <v>1.2</v>
      </c>
      <c r="U68" s="1">
        <v>9.6</v>
      </c>
      <c r="W68" s="1">
        <v>1.2</v>
      </c>
      <c r="X68" s="1">
        <v>3</v>
      </c>
      <c r="Z68" s="1">
        <v>4.5</v>
      </c>
      <c r="AA68" s="1">
        <v>0.75</v>
      </c>
      <c r="AC68" s="1">
        <v>0.45</v>
      </c>
      <c r="AD68" s="1">
        <v>7.5</v>
      </c>
    </row>
    <row r="69" spans="2:30" ht="12.75">
      <c r="B69" s="12">
        <f t="shared" si="5"/>
        <v>1.3200000000000003</v>
      </c>
      <c r="C69" s="12">
        <f t="shared" si="0"/>
        <v>9.013333333333334</v>
      </c>
      <c r="E69" s="25">
        <f t="shared" si="6"/>
        <v>1.3200000000000003</v>
      </c>
      <c r="F69" s="25">
        <f t="shared" si="1"/>
        <v>7.6933333333333325</v>
      </c>
      <c r="G69" s="25"/>
      <c r="H69" s="8">
        <f t="shared" si="7"/>
        <v>1.3200000000000003</v>
      </c>
      <c r="I69" s="25">
        <f t="shared" si="2"/>
        <v>3</v>
      </c>
      <c r="J69" s="25"/>
      <c r="K69" s="6">
        <f t="shared" si="3"/>
        <v>3.6666666666666665</v>
      </c>
      <c r="L69" s="9">
        <f t="shared" si="8"/>
        <v>0.7333333333333333</v>
      </c>
      <c r="N69" s="10">
        <f t="shared" si="9"/>
        <v>0.40333333333333343</v>
      </c>
      <c r="O69" s="1">
        <f t="shared" si="4"/>
        <v>6.666666666666667</v>
      </c>
      <c r="Q69" s="1">
        <v>1.32</v>
      </c>
      <c r="R69" s="1">
        <v>10.68</v>
      </c>
      <c r="T69" s="1">
        <v>1.32</v>
      </c>
      <c r="U69" s="1">
        <v>9.36</v>
      </c>
      <c r="W69" s="1">
        <v>1.32</v>
      </c>
      <c r="X69" s="1">
        <v>3</v>
      </c>
      <c r="Z69" s="1">
        <v>4.5</v>
      </c>
      <c r="AA69" s="1">
        <v>0.825</v>
      </c>
      <c r="AC69" s="1">
        <v>0.495</v>
      </c>
      <c r="AD69" s="1">
        <v>7.5</v>
      </c>
    </row>
    <row r="70" spans="2:30" ht="12.75">
      <c r="B70" s="12">
        <f t="shared" si="5"/>
        <v>1.4400000000000004</v>
      </c>
      <c r="C70" s="12">
        <f t="shared" si="0"/>
        <v>8.893333333333333</v>
      </c>
      <c r="E70" s="25">
        <f t="shared" si="6"/>
        <v>1.4400000000000004</v>
      </c>
      <c r="F70" s="25">
        <f t="shared" si="1"/>
        <v>7.453333333333332</v>
      </c>
      <c r="G70" s="25"/>
      <c r="H70" s="8">
        <f t="shared" si="7"/>
        <v>1.4400000000000004</v>
      </c>
      <c r="I70" s="25">
        <f t="shared" si="2"/>
        <v>3</v>
      </c>
      <c r="J70" s="25"/>
      <c r="K70" s="6">
        <f t="shared" si="3"/>
        <v>3.6666666666666665</v>
      </c>
      <c r="L70" s="9">
        <f t="shared" si="8"/>
        <v>0.7999999999999999</v>
      </c>
      <c r="N70" s="10">
        <f t="shared" si="9"/>
        <v>0.4400000000000001</v>
      </c>
      <c r="O70" s="1">
        <f t="shared" si="4"/>
        <v>6.666666666666667</v>
      </c>
      <c r="Q70" s="1">
        <v>1.44</v>
      </c>
      <c r="R70" s="1">
        <v>10.56</v>
      </c>
      <c r="T70" s="1">
        <v>1.44</v>
      </c>
      <c r="U70" s="1">
        <v>9.12</v>
      </c>
      <c r="W70" s="1">
        <v>1.44</v>
      </c>
      <c r="X70" s="1">
        <v>3</v>
      </c>
      <c r="Z70" s="1">
        <v>4.5</v>
      </c>
      <c r="AA70" s="1">
        <v>0.9</v>
      </c>
      <c r="AC70" s="1">
        <v>0.54</v>
      </c>
      <c r="AD70" s="1">
        <v>7.5</v>
      </c>
    </row>
    <row r="71" spans="2:30" ht="12.75">
      <c r="B71" s="12">
        <f t="shared" si="5"/>
        <v>1.5600000000000005</v>
      </c>
      <c r="C71" s="12">
        <f t="shared" si="0"/>
        <v>8.773333333333333</v>
      </c>
      <c r="E71" s="25">
        <f t="shared" si="6"/>
        <v>1.5600000000000005</v>
      </c>
      <c r="F71" s="25">
        <f t="shared" si="1"/>
        <v>7.213333333333332</v>
      </c>
      <c r="G71" s="25"/>
      <c r="H71" s="8">
        <f t="shared" si="7"/>
        <v>1.5600000000000005</v>
      </c>
      <c r="I71" s="25">
        <f t="shared" si="2"/>
        <v>3</v>
      </c>
      <c r="J71" s="25"/>
      <c r="K71" s="6">
        <f t="shared" si="3"/>
        <v>3.6666666666666665</v>
      </c>
      <c r="L71" s="9">
        <f t="shared" si="8"/>
        <v>0.8666666666666666</v>
      </c>
      <c r="N71" s="10">
        <f t="shared" si="9"/>
        <v>0.4766666666666668</v>
      </c>
      <c r="O71" s="1">
        <f t="shared" si="4"/>
        <v>6.666666666666667</v>
      </c>
      <c r="Q71" s="1">
        <v>1.56</v>
      </c>
      <c r="R71" s="1">
        <v>10.44</v>
      </c>
      <c r="T71" s="1">
        <v>1.56</v>
      </c>
      <c r="U71" s="1">
        <v>8.88</v>
      </c>
      <c r="W71" s="1">
        <v>1.56</v>
      </c>
      <c r="X71" s="1">
        <v>3</v>
      </c>
      <c r="Z71" s="1">
        <v>4.5</v>
      </c>
      <c r="AA71" s="1">
        <v>0.975</v>
      </c>
      <c r="AC71" s="1">
        <v>0.585</v>
      </c>
      <c r="AD71" s="1">
        <v>7.5</v>
      </c>
    </row>
    <row r="72" spans="2:30" ht="12.75">
      <c r="B72" s="12">
        <f t="shared" si="5"/>
        <v>1.6800000000000006</v>
      </c>
      <c r="C72" s="12">
        <f t="shared" si="0"/>
        <v>8.653333333333334</v>
      </c>
      <c r="E72" s="25">
        <f t="shared" si="6"/>
        <v>1.6800000000000006</v>
      </c>
      <c r="F72" s="25">
        <f t="shared" si="1"/>
        <v>6.973333333333332</v>
      </c>
      <c r="G72" s="25"/>
      <c r="H72" s="8">
        <f t="shared" si="7"/>
        <v>1.6800000000000006</v>
      </c>
      <c r="I72" s="25">
        <f t="shared" si="2"/>
        <v>3</v>
      </c>
      <c r="J72" s="25"/>
      <c r="K72" s="6">
        <f t="shared" si="3"/>
        <v>3.6666666666666665</v>
      </c>
      <c r="L72" s="9">
        <f t="shared" si="8"/>
        <v>0.9333333333333332</v>
      </c>
      <c r="N72" s="10">
        <f t="shared" si="9"/>
        <v>0.5133333333333334</v>
      </c>
      <c r="O72" s="1">
        <f t="shared" si="4"/>
        <v>6.666666666666667</v>
      </c>
      <c r="Q72" s="1">
        <v>1.68</v>
      </c>
      <c r="R72" s="1">
        <v>10.32</v>
      </c>
      <c r="T72" s="1">
        <v>1.68</v>
      </c>
      <c r="U72" s="1">
        <v>8.64</v>
      </c>
      <c r="W72" s="1">
        <v>1.68</v>
      </c>
      <c r="X72" s="1">
        <v>3</v>
      </c>
      <c r="Z72" s="1">
        <v>4.5</v>
      </c>
      <c r="AA72" s="1">
        <v>1.05</v>
      </c>
      <c r="AC72" s="1">
        <v>0.63</v>
      </c>
      <c r="AD72" s="1">
        <v>7.5</v>
      </c>
    </row>
    <row r="73" spans="2:30" ht="12.75">
      <c r="B73" s="12">
        <f t="shared" si="5"/>
        <v>1.8000000000000007</v>
      </c>
      <c r="C73" s="12">
        <f t="shared" si="0"/>
        <v>8.533333333333333</v>
      </c>
      <c r="E73" s="25">
        <f t="shared" si="6"/>
        <v>1.8000000000000007</v>
      </c>
      <c r="F73" s="25">
        <f t="shared" si="1"/>
        <v>6.733333333333332</v>
      </c>
      <c r="G73" s="25"/>
      <c r="H73" s="8">
        <f t="shared" si="7"/>
        <v>1.8000000000000007</v>
      </c>
      <c r="I73" s="25">
        <f t="shared" si="2"/>
        <v>3</v>
      </c>
      <c r="J73" s="25"/>
      <c r="K73" s="6">
        <f t="shared" si="3"/>
        <v>3.6666666666666665</v>
      </c>
      <c r="L73" s="9">
        <f t="shared" si="8"/>
        <v>0.9999999999999999</v>
      </c>
      <c r="N73" s="10">
        <f t="shared" si="9"/>
        <v>0.55</v>
      </c>
      <c r="O73" s="1">
        <f t="shared" si="4"/>
        <v>6.666666666666667</v>
      </c>
      <c r="Q73" s="1">
        <v>1.8</v>
      </c>
      <c r="R73" s="1">
        <v>10.2</v>
      </c>
      <c r="T73" s="1">
        <v>1.8</v>
      </c>
      <c r="U73" s="1">
        <v>8.4</v>
      </c>
      <c r="W73" s="1">
        <v>1.8</v>
      </c>
      <c r="X73" s="1">
        <v>3</v>
      </c>
      <c r="Z73" s="1">
        <v>4.5</v>
      </c>
      <c r="AA73" s="1">
        <v>1.125</v>
      </c>
      <c r="AC73" s="1">
        <v>0.675</v>
      </c>
      <c r="AD73" s="1">
        <v>7.5</v>
      </c>
    </row>
    <row r="74" spans="2:30" ht="12.75">
      <c r="B74" s="12">
        <f t="shared" si="5"/>
        <v>1.9200000000000008</v>
      </c>
      <c r="C74" s="12">
        <f t="shared" si="0"/>
        <v>8.413333333333332</v>
      </c>
      <c r="E74" s="25">
        <f t="shared" si="6"/>
        <v>1.9200000000000008</v>
      </c>
      <c r="F74" s="25">
        <f t="shared" si="1"/>
        <v>6.493333333333331</v>
      </c>
      <c r="G74" s="25"/>
      <c r="H74" s="8">
        <f t="shared" si="7"/>
        <v>1.9200000000000008</v>
      </c>
      <c r="I74" s="25">
        <f t="shared" si="2"/>
        <v>3</v>
      </c>
      <c r="J74" s="25"/>
      <c r="K74" s="6">
        <f t="shared" si="3"/>
        <v>3.6666666666666665</v>
      </c>
      <c r="L74" s="9">
        <f t="shared" si="8"/>
        <v>1.0666666666666667</v>
      </c>
      <c r="N74" s="10">
        <f t="shared" si="9"/>
        <v>0.5866666666666667</v>
      </c>
      <c r="O74" s="1">
        <f t="shared" si="4"/>
        <v>6.666666666666667</v>
      </c>
      <c r="Q74" s="1">
        <v>1.92</v>
      </c>
      <c r="R74" s="1">
        <v>10.08</v>
      </c>
      <c r="T74" s="1">
        <v>1.92</v>
      </c>
      <c r="U74" s="1">
        <v>8.16</v>
      </c>
      <c r="W74" s="1">
        <v>1.92</v>
      </c>
      <c r="X74" s="1">
        <v>3</v>
      </c>
      <c r="Z74" s="1">
        <v>4.5</v>
      </c>
      <c r="AA74" s="1">
        <v>1.2</v>
      </c>
      <c r="AC74" s="1">
        <v>0.72</v>
      </c>
      <c r="AD74" s="1">
        <v>7.5</v>
      </c>
    </row>
    <row r="75" spans="2:30" ht="12.75">
      <c r="B75" s="12">
        <f t="shared" si="5"/>
        <v>2.040000000000001</v>
      </c>
      <c r="C75" s="12">
        <f t="shared" si="0"/>
        <v>8.293333333333333</v>
      </c>
      <c r="E75" s="25">
        <f t="shared" si="6"/>
        <v>2.040000000000001</v>
      </c>
      <c r="F75" s="25">
        <f t="shared" si="1"/>
        <v>6.253333333333331</v>
      </c>
      <c r="G75" s="25"/>
      <c r="H75" s="8">
        <f t="shared" si="7"/>
        <v>2.040000000000001</v>
      </c>
      <c r="I75" s="25">
        <f t="shared" si="2"/>
        <v>3</v>
      </c>
      <c r="J75" s="25"/>
      <c r="K75" s="6">
        <f t="shared" si="3"/>
        <v>3.6666666666666665</v>
      </c>
      <c r="L75" s="9">
        <f t="shared" si="8"/>
        <v>1.1333333333333333</v>
      </c>
      <c r="N75" s="10">
        <f t="shared" si="9"/>
        <v>0.6233333333333333</v>
      </c>
      <c r="O75" s="1">
        <f t="shared" si="4"/>
        <v>6.666666666666667</v>
      </c>
      <c r="Q75" s="1">
        <v>2.04</v>
      </c>
      <c r="R75" s="1">
        <v>9.96</v>
      </c>
      <c r="T75" s="1">
        <v>2.04</v>
      </c>
      <c r="U75" s="1">
        <v>7.92</v>
      </c>
      <c r="W75" s="1">
        <v>2.04</v>
      </c>
      <c r="X75" s="1">
        <v>3</v>
      </c>
      <c r="Z75" s="1">
        <v>4.5</v>
      </c>
      <c r="AA75" s="1">
        <v>1.275</v>
      </c>
      <c r="AC75" s="1">
        <v>0.765</v>
      </c>
      <c r="AD75" s="1">
        <v>7.5</v>
      </c>
    </row>
    <row r="76" spans="2:30" ht="12.75">
      <c r="B76" s="12">
        <f t="shared" si="5"/>
        <v>2.160000000000001</v>
      </c>
      <c r="C76" s="12">
        <f t="shared" si="0"/>
        <v>8.173333333333334</v>
      </c>
      <c r="E76" s="25">
        <f t="shared" si="6"/>
        <v>2.160000000000001</v>
      </c>
      <c r="F76" s="25">
        <f t="shared" si="1"/>
        <v>6.013333333333331</v>
      </c>
      <c r="G76" s="25"/>
      <c r="H76" s="8">
        <f t="shared" si="7"/>
        <v>2.160000000000001</v>
      </c>
      <c r="I76" s="25">
        <f t="shared" si="2"/>
        <v>3</v>
      </c>
      <c r="J76" s="25"/>
      <c r="K76" s="6">
        <f t="shared" si="3"/>
        <v>3.6666666666666665</v>
      </c>
      <c r="L76" s="9">
        <f t="shared" si="8"/>
        <v>1.2</v>
      </c>
      <c r="N76" s="10">
        <f t="shared" si="9"/>
        <v>0.6599999999999999</v>
      </c>
      <c r="O76" s="1">
        <f t="shared" si="4"/>
        <v>6.666666666666667</v>
      </c>
      <c r="Q76" s="1">
        <v>2.16</v>
      </c>
      <c r="R76" s="1">
        <v>9.84</v>
      </c>
      <c r="T76" s="1">
        <v>2.16</v>
      </c>
      <c r="U76" s="1">
        <v>7.68</v>
      </c>
      <c r="W76" s="1">
        <v>2.16</v>
      </c>
      <c r="X76" s="1">
        <v>3</v>
      </c>
      <c r="Z76" s="1">
        <v>4.5</v>
      </c>
      <c r="AA76" s="1">
        <v>1.35</v>
      </c>
      <c r="AC76" s="1">
        <v>0.81</v>
      </c>
      <c r="AD76" s="1">
        <v>7.5</v>
      </c>
    </row>
    <row r="77" spans="2:30" ht="12.75">
      <c r="B77" s="12">
        <f t="shared" si="5"/>
        <v>2.280000000000001</v>
      </c>
      <c r="C77" s="12">
        <f t="shared" si="0"/>
        <v>8.053333333333333</v>
      </c>
      <c r="E77" s="25">
        <f t="shared" si="6"/>
        <v>2.280000000000001</v>
      </c>
      <c r="F77" s="25">
        <f t="shared" si="1"/>
        <v>5.773333333333331</v>
      </c>
      <c r="G77" s="25"/>
      <c r="H77" s="8">
        <f t="shared" si="7"/>
        <v>2.280000000000001</v>
      </c>
      <c r="I77" s="25">
        <f t="shared" si="2"/>
        <v>3</v>
      </c>
      <c r="J77" s="25"/>
      <c r="K77" s="6">
        <f t="shared" si="3"/>
        <v>3.6666666666666665</v>
      </c>
      <c r="L77" s="9">
        <f t="shared" si="8"/>
        <v>1.2666666666666666</v>
      </c>
      <c r="N77" s="10">
        <f t="shared" si="9"/>
        <v>0.6966666666666665</v>
      </c>
      <c r="O77" s="1">
        <f t="shared" si="4"/>
        <v>6.666666666666667</v>
      </c>
      <c r="Q77" s="1">
        <v>2.28</v>
      </c>
      <c r="R77" s="1">
        <v>9.72</v>
      </c>
      <c r="T77" s="1">
        <v>2.28</v>
      </c>
      <c r="U77" s="1">
        <v>7.44</v>
      </c>
      <c r="W77" s="1">
        <v>2.28</v>
      </c>
      <c r="X77" s="1">
        <v>3</v>
      </c>
      <c r="Z77" s="1">
        <v>4.5</v>
      </c>
      <c r="AA77" s="1">
        <v>1.425</v>
      </c>
      <c r="AC77" s="1">
        <v>0.855</v>
      </c>
      <c r="AD77" s="1">
        <v>7.5</v>
      </c>
    </row>
    <row r="78" spans="2:30" ht="12.75">
      <c r="B78" s="12">
        <f t="shared" si="5"/>
        <v>2.4000000000000012</v>
      </c>
      <c r="C78" s="12">
        <f t="shared" si="0"/>
        <v>7.933333333333331</v>
      </c>
      <c r="E78" s="25">
        <f t="shared" si="6"/>
        <v>2.4000000000000012</v>
      </c>
      <c r="F78" s="25">
        <f t="shared" si="1"/>
        <v>5.5333333333333306</v>
      </c>
      <c r="G78" s="25"/>
      <c r="H78" s="8">
        <f t="shared" si="7"/>
        <v>2.4000000000000012</v>
      </c>
      <c r="I78" s="25">
        <f t="shared" si="2"/>
        <v>3</v>
      </c>
      <c r="J78" s="25"/>
      <c r="K78" s="6">
        <f t="shared" si="3"/>
        <v>3.6666666666666665</v>
      </c>
      <c r="L78" s="9">
        <f t="shared" si="8"/>
        <v>1.3333333333333333</v>
      </c>
      <c r="N78" s="10">
        <f t="shared" si="9"/>
        <v>0.7333333333333332</v>
      </c>
      <c r="O78" s="1">
        <f t="shared" si="4"/>
        <v>6.666666666666667</v>
      </c>
      <c r="Q78" s="1">
        <v>2.4</v>
      </c>
      <c r="R78" s="1">
        <v>9.6</v>
      </c>
      <c r="T78" s="1">
        <v>2.4</v>
      </c>
      <c r="U78" s="1">
        <v>7.2</v>
      </c>
      <c r="W78" s="1">
        <v>2.4</v>
      </c>
      <c r="X78" s="1">
        <v>3</v>
      </c>
      <c r="Z78" s="1">
        <v>4.5</v>
      </c>
      <c r="AA78" s="1">
        <v>1.5</v>
      </c>
      <c r="AC78" s="1">
        <v>0.9</v>
      </c>
      <c r="AD78" s="1">
        <v>7.5</v>
      </c>
    </row>
    <row r="79" spans="2:30" ht="12.75">
      <c r="B79" s="12">
        <f t="shared" si="5"/>
        <v>2.5200000000000014</v>
      </c>
      <c r="C79" s="12">
        <f t="shared" si="0"/>
        <v>7.813333333333332</v>
      </c>
      <c r="E79" s="25">
        <f t="shared" si="6"/>
        <v>2.5200000000000014</v>
      </c>
      <c r="F79" s="25">
        <f t="shared" si="1"/>
        <v>5.29333333333333</v>
      </c>
      <c r="G79" s="25"/>
      <c r="H79" s="8">
        <f t="shared" si="7"/>
        <v>2.5200000000000014</v>
      </c>
      <c r="I79" s="25">
        <f t="shared" si="2"/>
        <v>3</v>
      </c>
      <c r="J79" s="25"/>
      <c r="K79" s="6">
        <f t="shared" si="3"/>
        <v>3.6666666666666665</v>
      </c>
      <c r="L79" s="9">
        <f t="shared" si="8"/>
        <v>1.4</v>
      </c>
      <c r="N79" s="10">
        <f t="shared" si="9"/>
        <v>0.7699999999999998</v>
      </c>
      <c r="O79" s="1">
        <f t="shared" si="4"/>
        <v>6.666666666666667</v>
      </c>
      <c r="Q79" s="1">
        <v>2.52</v>
      </c>
      <c r="R79" s="1">
        <v>9.48</v>
      </c>
      <c r="T79" s="1">
        <v>2.52</v>
      </c>
      <c r="U79" s="1">
        <v>6.96</v>
      </c>
      <c r="W79" s="1">
        <v>2.52</v>
      </c>
      <c r="X79" s="1">
        <v>3</v>
      </c>
      <c r="Z79" s="1">
        <v>4.5</v>
      </c>
      <c r="AA79" s="1">
        <v>1.575</v>
      </c>
      <c r="AC79" s="1">
        <v>0.945</v>
      </c>
      <c r="AD79" s="1">
        <v>7.5</v>
      </c>
    </row>
    <row r="80" spans="2:30" ht="12.75">
      <c r="B80" s="12">
        <f t="shared" si="5"/>
        <v>2.6400000000000015</v>
      </c>
      <c r="C80" s="12">
        <f t="shared" si="0"/>
        <v>7.6933333333333325</v>
      </c>
      <c r="E80" s="25">
        <f t="shared" si="6"/>
        <v>2.6400000000000015</v>
      </c>
      <c r="F80" s="25">
        <f t="shared" si="1"/>
        <v>5.05333333333333</v>
      </c>
      <c r="G80" s="25"/>
      <c r="H80" s="8">
        <f t="shared" si="7"/>
        <v>2.6400000000000015</v>
      </c>
      <c r="I80" s="25">
        <f t="shared" si="2"/>
        <v>3</v>
      </c>
      <c r="J80" s="25"/>
      <c r="K80" s="6">
        <f t="shared" si="3"/>
        <v>3.6666666666666665</v>
      </c>
      <c r="L80" s="9">
        <f t="shared" si="8"/>
        <v>1.4666666666666666</v>
      </c>
      <c r="N80" s="10">
        <f t="shared" si="9"/>
        <v>0.8066666666666664</v>
      </c>
      <c r="O80" s="1">
        <f t="shared" si="4"/>
        <v>6.666666666666667</v>
      </c>
      <c r="Q80" s="1">
        <v>2.64</v>
      </c>
      <c r="R80" s="1">
        <v>9.36</v>
      </c>
      <c r="T80" s="1">
        <v>2.64</v>
      </c>
      <c r="U80" s="1">
        <v>6.72</v>
      </c>
      <c r="W80" s="1">
        <v>2.64</v>
      </c>
      <c r="X80" s="1">
        <v>3</v>
      </c>
      <c r="Z80" s="1">
        <v>4.5</v>
      </c>
      <c r="AA80" s="1">
        <v>1.65</v>
      </c>
      <c r="AC80" s="1">
        <v>0.99</v>
      </c>
      <c r="AD80" s="1">
        <v>7.5</v>
      </c>
    </row>
    <row r="81" spans="2:30" ht="12.75">
      <c r="B81" s="12">
        <f t="shared" si="5"/>
        <v>2.7600000000000016</v>
      </c>
      <c r="C81" s="12">
        <f t="shared" si="0"/>
        <v>7.5733333333333315</v>
      </c>
      <c r="E81" s="25">
        <f t="shared" si="6"/>
        <v>2.7600000000000016</v>
      </c>
      <c r="F81" s="25">
        <f t="shared" si="1"/>
        <v>4.81333333333333</v>
      </c>
      <c r="G81" s="25"/>
      <c r="H81" s="8">
        <f t="shared" si="7"/>
        <v>2.7600000000000016</v>
      </c>
      <c r="I81" s="25">
        <f t="shared" si="2"/>
        <v>3</v>
      </c>
      <c r="J81" s="25"/>
      <c r="K81" s="6">
        <f t="shared" si="3"/>
        <v>3.6666666666666665</v>
      </c>
      <c r="L81" s="9">
        <f t="shared" si="8"/>
        <v>1.5333333333333332</v>
      </c>
      <c r="N81" s="10">
        <f t="shared" si="9"/>
        <v>0.843333333333333</v>
      </c>
      <c r="O81" s="1">
        <f t="shared" si="4"/>
        <v>6.666666666666667</v>
      </c>
      <c r="Q81" s="1">
        <v>2.76</v>
      </c>
      <c r="R81" s="1">
        <v>9.24</v>
      </c>
      <c r="T81" s="1">
        <v>2.76</v>
      </c>
      <c r="U81" s="1">
        <v>6.48</v>
      </c>
      <c r="W81" s="1">
        <v>2.76</v>
      </c>
      <c r="X81" s="1">
        <v>3</v>
      </c>
      <c r="Z81" s="1">
        <v>4.5</v>
      </c>
      <c r="AA81" s="1">
        <v>1.725</v>
      </c>
      <c r="AC81" s="1">
        <v>1.035</v>
      </c>
      <c r="AD81" s="1">
        <v>7.5</v>
      </c>
    </row>
    <row r="82" spans="2:30" ht="12.75">
      <c r="B82" s="12">
        <f t="shared" si="5"/>
        <v>2.8800000000000017</v>
      </c>
      <c r="C82" s="12">
        <f t="shared" si="0"/>
        <v>7.4533333333333305</v>
      </c>
      <c r="E82" s="25">
        <f t="shared" si="6"/>
        <v>2.8800000000000017</v>
      </c>
      <c r="F82" s="25">
        <f t="shared" si="1"/>
        <v>4.57333333333333</v>
      </c>
      <c r="G82" s="25"/>
      <c r="H82" s="8">
        <f t="shared" si="7"/>
        <v>2.8800000000000017</v>
      </c>
      <c r="I82" s="25">
        <f t="shared" si="2"/>
        <v>3</v>
      </c>
      <c r="J82" s="25"/>
      <c r="K82" s="6">
        <f t="shared" si="3"/>
        <v>3.6666666666666665</v>
      </c>
      <c r="L82" s="9">
        <f t="shared" si="8"/>
        <v>1.5999999999999999</v>
      </c>
      <c r="N82" s="10">
        <f t="shared" si="9"/>
        <v>0.8799999999999997</v>
      </c>
      <c r="O82" s="1">
        <f t="shared" si="4"/>
        <v>6.666666666666667</v>
      </c>
      <c r="Q82" s="1">
        <v>2.88</v>
      </c>
      <c r="R82" s="1">
        <v>9.12</v>
      </c>
      <c r="T82" s="1">
        <v>2.88</v>
      </c>
      <c r="U82" s="1">
        <v>6.24</v>
      </c>
      <c r="W82" s="1">
        <v>2.88</v>
      </c>
      <c r="X82" s="1">
        <v>3</v>
      </c>
      <c r="Z82" s="1">
        <v>4.5</v>
      </c>
      <c r="AA82" s="1">
        <v>1.8</v>
      </c>
      <c r="AC82" s="1">
        <v>1.08</v>
      </c>
      <c r="AD82" s="1">
        <v>7.5</v>
      </c>
    </row>
    <row r="83" spans="2:30" ht="12.75">
      <c r="B83" s="12">
        <f t="shared" si="5"/>
        <v>3.0000000000000018</v>
      </c>
      <c r="C83" s="12">
        <f t="shared" si="0"/>
        <v>7.333333333333331</v>
      </c>
      <c r="E83" s="25">
        <f t="shared" si="6"/>
        <v>3.0000000000000018</v>
      </c>
      <c r="F83" s="25">
        <f t="shared" si="1"/>
        <v>4.3333333333333295</v>
      </c>
      <c r="G83" s="25"/>
      <c r="H83" s="8">
        <f t="shared" si="7"/>
        <v>3.0000000000000018</v>
      </c>
      <c r="I83" s="25">
        <f t="shared" si="2"/>
        <v>3</v>
      </c>
      <c r="J83" s="25"/>
      <c r="K83" s="6">
        <f t="shared" si="3"/>
        <v>3.6666666666666665</v>
      </c>
      <c r="L83" s="9">
        <f t="shared" si="8"/>
        <v>1.6666666666666665</v>
      </c>
      <c r="N83" s="10">
        <f t="shared" si="9"/>
        <v>0.9166666666666663</v>
      </c>
      <c r="O83" s="1">
        <f t="shared" si="4"/>
        <v>6.666666666666667</v>
      </c>
      <c r="Q83" s="1">
        <v>3</v>
      </c>
      <c r="R83" s="1">
        <v>9</v>
      </c>
      <c r="T83" s="1">
        <v>3</v>
      </c>
      <c r="U83" s="1">
        <v>6</v>
      </c>
      <c r="W83" s="1">
        <v>3</v>
      </c>
      <c r="X83" s="1">
        <v>3</v>
      </c>
      <c r="Z83" s="1">
        <v>4.5</v>
      </c>
      <c r="AA83" s="1">
        <v>1.875</v>
      </c>
      <c r="AC83" s="1">
        <v>1.125</v>
      </c>
      <c r="AD83" s="1">
        <v>7.5</v>
      </c>
    </row>
    <row r="84" spans="2:30" ht="12.75">
      <c r="B84" s="12">
        <f t="shared" si="5"/>
        <v>3.120000000000002</v>
      </c>
      <c r="C84" s="12">
        <f t="shared" si="0"/>
        <v>7.213333333333332</v>
      </c>
      <c r="E84" s="25">
        <f t="shared" si="6"/>
        <v>3.120000000000002</v>
      </c>
      <c r="F84" s="25">
        <f t="shared" si="1"/>
        <v>4.093333333333329</v>
      </c>
      <c r="G84" s="25"/>
      <c r="H84" s="8">
        <f t="shared" si="7"/>
        <v>3.120000000000002</v>
      </c>
      <c r="I84" s="25">
        <f t="shared" si="2"/>
        <v>3</v>
      </c>
      <c r="J84" s="25"/>
      <c r="K84" s="6">
        <f t="shared" si="3"/>
        <v>3.6666666666666665</v>
      </c>
      <c r="L84" s="9">
        <f t="shared" si="8"/>
        <v>1.7333333333333332</v>
      </c>
      <c r="N84" s="10">
        <f t="shared" si="9"/>
        <v>0.9533333333333329</v>
      </c>
      <c r="O84" s="1">
        <f t="shared" si="4"/>
        <v>6.666666666666667</v>
      </c>
      <c r="Q84" s="1">
        <v>3.12</v>
      </c>
      <c r="R84" s="1">
        <v>8.88</v>
      </c>
      <c r="T84" s="1">
        <v>3.12</v>
      </c>
      <c r="U84" s="1">
        <v>5.76</v>
      </c>
      <c r="W84" s="1">
        <v>3.12</v>
      </c>
      <c r="X84" s="1">
        <v>3</v>
      </c>
      <c r="Z84" s="1">
        <v>4.5</v>
      </c>
      <c r="AA84" s="1">
        <v>1.95</v>
      </c>
      <c r="AC84" s="1">
        <v>1.17</v>
      </c>
      <c r="AD84" s="1">
        <v>7.5</v>
      </c>
    </row>
    <row r="85" spans="2:30" ht="12.75">
      <c r="B85" s="12">
        <f t="shared" si="5"/>
        <v>3.240000000000002</v>
      </c>
      <c r="C85" s="12">
        <f t="shared" si="0"/>
        <v>7.093333333333331</v>
      </c>
      <c r="E85" s="25">
        <f t="shared" si="6"/>
        <v>3.240000000000002</v>
      </c>
      <c r="F85" s="25">
        <f t="shared" si="1"/>
        <v>3.853333333333329</v>
      </c>
      <c r="G85" s="25"/>
      <c r="H85" s="8">
        <f t="shared" si="7"/>
        <v>3.240000000000002</v>
      </c>
      <c r="I85" s="25">
        <f t="shared" si="2"/>
        <v>3</v>
      </c>
      <c r="J85" s="25"/>
      <c r="K85" s="6">
        <f t="shared" si="3"/>
        <v>3.6666666666666665</v>
      </c>
      <c r="L85" s="9">
        <f t="shared" si="8"/>
        <v>1.7999999999999998</v>
      </c>
      <c r="N85" s="10">
        <f t="shared" si="9"/>
        <v>0.9899999999999995</v>
      </c>
      <c r="O85" s="1">
        <f t="shared" si="4"/>
        <v>6.666666666666667</v>
      </c>
      <c r="Q85" s="1">
        <v>3.24</v>
      </c>
      <c r="R85" s="1">
        <v>8.76</v>
      </c>
      <c r="T85" s="1">
        <v>3.24</v>
      </c>
      <c r="U85" s="1">
        <v>5.52</v>
      </c>
      <c r="W85" s="1">
        <v>3.24</v>
      </c>
      <c r="X85" s="1">
        <v>3</v>
      </c>
      <c r="Z85" s="1">
        <v>4.5</v>
      </c>
      <c r="AA85" s="1">
        <v>2.025</v>
      </c>
      <c r="AC85" s="1">
        <v>1.215</v>
      </c>
      <c r="AD85" s="1">
        <v>7.5</v>
      </c>
    </row>
    <row r="86" spans="2:30" ht="12.75">
      <c r="B86" s="12">
        <f t="shared" si="5"/>
        <v>3.360000000000002</v>
      </c>
      <c r="C86" s="12">
        <f t="shared" si="0"/>
        <v>6.97333333333333</v>
      </c>
      <c r="E86" s="25">
        <f t="shared" si="6"/>
        <v>3.360000000000002</v>
      </c>
      <c r="F86" s="25">
        <f t="shared" si="1"/>
        <v>3.613333333333329</v>
      </c>
      <c r="G86" s="25"/>
      <c r="H86" s="8">
        <f t="shared" si="7"/>
        <v>3.360000000000002</v>
      </c>
      <c r="I86" s="25">
        <f t="shared" si="2"/>
        <v>3</v>
      </c>
      <c r="J86" s="25"/>
      <c r="K86" s="6">
        <f t="shared" si="3"/>
        <v>3.6666666666666665</v>
      </c>
      <c r="L86" s="9">
        <f t="shared" si="8"/>
        <v>1.8666666666666665</v>
      </c>
      <c r="N86" s="10">
        <f t="shared" si="9"/>
        <v>1.0266666666666662</v>
      </c>
      <c r="O86" s="1">
        <f t="shared" si="4"/>
        <v>6.666666666666667</v>
      </c>
      <c r="Q86" s="1">
        <v>3.36</v>
      </c>
      <c r="R86" s="1">
        <v>8.64</v>
      </c>
      <c r="T86" s="1">
        <v>3.36</v>
      </c>
      <c r="U86" s="1">
        <v>5.28</v>
      </c>
      <c r="W86" s="1">
        <v>3.36</v>
      </c>
      <c r="X86" s="1">
        <v>3</v>
      </c>
      <c r="Z86" s="1">
        <v>4.5</v>
      </c>
      <c r="AA86" s="1">
        <v>2.1</v>
      </c>
      <c r="AC86" s="1">
        <v>1.26</v>
      </c>
      <c r="AD86" s="1">
        <v>7.5</v>
      </c>
    </row>
    <row r="87" spans="2:30" ht="12.75">
      <c r="B87" s="12">
        <f t="shared" si="5"/>
        <v>3.480000000000002</v>
      </c>
      <c r="C87" s="12">
        <f t="shared" si="0"/>
        <v>6.853333333333331</v>
      </c>
      <c r="E87" s="25">
        <f t="shared" si="6"/>
        <v>3.480000000000002</v>
      </c>
      <c r="F87" s="25">
        <f t="shared" si="1"/>
        <v>3.3733333333333286</v>
      </c>
      <c r="G87" s="25"/>
      <c r="H87" s="8">
        <f t="shared" si="7"/>
        <v>3.480000000000002</v>
      </c>
      <c r="I87" s="25">
        <f t="shared" si="2"/>
        <v>3</v>
      </c>
      <c r="J87" s="25"/>
      <c r="K87" s="6">
        <f t="shared" si="3"/>
        <v>3.6666666666666665</v>
      </c>
      <c r="L87" s="9">
        <f t="shared" si="8"/>
        <v>1.9333333333333331</v>
      </c>
      <c r="N87" s="10">
        <f t="shared" si="9"/>
        <v>1.0633333333333328</v>
      </c>
      <c r="O87" s="1">
        <f t="shared" si="4"/>
        <v>6.666666666666667</v>
      </c>
      <c r="Q87" s="1">
        <v>3.48</v>
      </c>
      <c r="R87" s="1">
        <v>8.52</v>
      </c>
      <c r="T87" s="1">
        <v>3.48</v>
      </c>
      <c r="U87" s="1">
        <v>5.04</v>
      </c>
      <c r="W87" s="1">
        <v>3.48</v>
      </c>
      <c r="X87" s="1">
        <v>3</v>
      </c>
      <c r="Z87" s="1">
        <v>4.5</v>
      </c>
      <c r="AA87" s="1">
        <v>2.175</v>
      </c>
      <c r="AC87" s="1">
        <v>1.305</v>
      </c>
      <c r="AD87" s="1">
        <v>7.5</v>
      </c>
    </row>
    <row r="88" spans="2:30" ht="12.75">
      <c r="B88" s="12">
        <f t="shared" si="5"/>
        <v>3.6000000000000023</v>
      </c>
      <c r="C88" s="12">
        <f t="shared" si="0"/>
        <v>6.733333333333332</v>
      </c>
      <c r="E88" s="25">
        <f t="shared" si="6"/>
        <v>3.6000000000000023</v>
      </c>
      <c r="F88" s="25">
        <f t="shared" si="1"/>
        <v>3.1333333333333284</v>
      </c>
      <c r="G88" s="25"/>
      <c r="H88" s="8">
        <f t="shared" si="7"/>
        <v>3.6000000000000023</v>
      </c>
      <c r="I88" s="25">
        <f t="shared" si="2"/>
        <v>3</v>
      </c>
      <c r="J88" s="25"/>
      <c r="K88" s="6">
        <f t="shared" si="3"/>
        <v>3.6666666666666665</v>
      </c>
      <c r="L88" s="9">
        <f t="shared" si="8"/>
        <v>1.9999999999999998</v>
      </c>
      <c r="N88" s="10">
        <f t="shared" si="9"/>
        <v>1.0999999999999994</v>
      </c>
      <c r="O88" s="1">
        <f t="shared" si="4"/>
        <v>6.666666666666667</v>
      </c>
      <c r="Q88" s="1">
        <v>3.6</v>
      </c>
      <c r="R88" s="1">
        <v>8.4</v>
      </c>
      <c r="T88" s="1">
        <v>3.6</v>
      </c>
      <c r="U88" s="1">
        <v>4.8</v>
      </c>
      <c r="W88" s="1">
        <v>3.6</v>
      </c>
      <c r="X88" s="1">
        <v>3</v>
      </c>
      <c r="Z88" s="1">
        <v>4.5</v>
      </c>
      <c r="AA88" s="1">
        <v>2.25</v>
      </c>
      <c r="AC88" s="1">
        <v>1.35</v>
      </c>
      <c r="AD88" s="1">
        <v>7.5</v>
      </c>
    </row>
    <row r="89" spans="2:30" ht="12.75">
      <c r="B89" s="12">
        <f t="shared" si="5"/>
        <v>3.7200000000000024</v>
      </c>
      <c r="C89" s="12">
        <f t="shared" si="0"/>
        <v>6.613333333333331</v>
      </c>
      <c r="E89" s="25">
        <f t="shared" si="6"/>
        <v>3.7200000000000024</v>
      </c>
      <c r="F89" s="25">
        <f t="shared" si="1"/>
        <v>2.893333333333328</v>
      </c>
      <c r="G89" s="25"/>
      <c r="H89" s="8">
        <f t="shared" si="7"/>
        <v>3.7200000000000024</v>
      </c>
      <c r="I89" s="25">
        <f t="shared" si="2"/>
        <v>3</v>
      </c>
      <c r="J89" s="25"/>
      <c r="K89" s="6">
        <f t="shared" si="3"/>
        <v>3.6666666666666665</v>
      </c>
      <c r="L89" s="9">
        <f t="shared" si="8"/>
        <v>2.0666666666666664</v>
      </c>
      <c r="N89" s="10">
        <f t="shared" si="9"/>
        <v>1.136666666666666</v>
      </c>
      <c r="O89" s="1">
        <f t="shared" si="4"/>
        <v>6.666666666666667</v>
      </c>
      <c r="Q89" s="1">
        <v>3.72</v>
      </c>
      <c r="R89" s="1">
        <v>8.28</v>
      </c>
      <c r="T89" s="1">
        <v>3.72</v>
      </c>
      <c r="U89" s="1">
        <v>4.56</v>
      </c>
      <c r="W89" s="1">
        <v>3.72</v>
      </c>
      <c r="X89" s="1">
        <v>3</v>
      </c>
      <c r="Z89" s="1">
        <v>4.5</v>
      </c>
      <c r="AA89" s="1">
        <v>2.325</v>
      </c>
      <c r="AC89" s="1">
        <v>1.395</v>
      </c>
      <c r="AD89" s="1">
        <v>7.5</v>
      </c>
    </row>
    <row r="90" spans="2:30" ht="12.75">
      <c r="B90" s="12">
        <f t="shared" si="5"/>
        <v>3.8400000000000025</v>
      </c>
      <c r="C90" s="12">
        <f aca="true" t="shared" si="10" ref="C90:C121">a-b*(B90)-Qb</f>
        <v>6.49333333333333</v>
      </c>
      <c r="E90" s="25">
        <f t="shared" si="6"/>
        <v>3.8400000000000025</v>
      </c>
      <c r="F90" s="25">
        <f aca="true" t="shared" si="11" ref="F90:F121">a-2*b*(E90)-Qb</f>
        <v>2.653333333333328</v>
      </c>
      <c r="G90" s="25"/>
      <c r="H90" s="8">
        <f t="shared" si="7"/>
        <v>3.8400000000000025</v>
      </c>
      <c r="I90" s="25">
        <f aca="true" t="shared" si="12" ref="I90:I121">MCa</f>
        <v>3</v>
      </c>
      <c r="J90" s="25"/>
      <c r="K90" s="6">
        <f aca="true" t="shared" si="13" ref="K90:K121">Qa</f>
        <v>3.6666666666666665</v>
      </c>
      <c r="L90" s="9">
        <f t="shared" si="8"/>
        <v>2.1333333333333333</v>
      </c>
      <c r="N90" s="10">
        <f t="shared" si="9"/>
        <v>1.1733333333333327</v>
      </c>
      <c r="O90" s="1">
        <f aca="true" t="shared" si="14" ref="O90:O121">P</f>
        <v>6.666666666666667</v>
      </c>
      <c r="Q90" s="1">
        <v>3.84</v>
      </c>
      <c r="R90" s="1">
        <v>8.16</v>
      </c>
      <c r="T90" s="1">
        <v>3.84</v>
      </c>
      <c r="U90" s="1">
        <v>4.319999999999995</v>
      </c>
      <c r="W90" s="1">
        <v>3.84</v>
      </c>
      <c r="X90" s="1">
        <v>3</v>
      </c>
      <c r="Z90" s="1">
        <v>4.5</v>
      </c>
      <c r="AA90" s="1">
        <v>2.4</v>
      </c>
      <c r="AC90" s="1">
        <v>1.44</v>
      </c>
      <c r="AD90" s="1">
        <v>7.5</v>
      </c>
    </row>
    <row r="91" spans="2:30" ht="12.75">
      <c r="B91" s="12">
        <f aca="true" t="shared" si="15" ref="B91:B122">B90+a/(b*$D$54)</f>
        <v>3.9600000000000026</v>
      </c>
      <c r="C91" s="12">
        <f t="shared" si="10"/>
        <v>6.37333333333333</v>
      </c>
      <c r="E91" s="25">
        <f t="shared" si="6"/>
        <v>3.9600000000000026</v>
      </c>
      <c r="F91" s="25">
        <f t="shared" si="11"/>
        <v>2.413333333333328</v>
      </c>
      <c r="G91" s="25"/>
      <c r="H91" s="8">
        <f t="shared" si="7"/>
        <v>3.9600000000000026</v>
      </c>
      <c r="I91" s="25">
        <f t="shared" si="12"/>
        <v>3</v>
      </c>
      <c r="J91" s="25"/>
      <c r="K91" s="6">
        <f t="shared" si="13"/>
        <v>3.6666666666666665</v>
      </c>
      <c r="L91" s="9">
        <f aca="true" t="shared" si="16" ref="L91:L122">L90+P/$D$54</f>
        <v>2.2</v>
      </c>
      <c r="N91" s="10">
        <f aca="true" t="shared" si="17" ref="N91:N122">N90+Qa/$D$54</f>
        <v>1.2099999999999993</v>
      </c>
      <c r="O91" s="1">
        <f t="shared" si="14"/>
        <v>6.666666666666667</v>
      </c>
      <c r="Q91" s="1">
        <v>3.96</v>
      </c>
      <c r="R91" s="1">
        <v>8.04</v>
      </c>
      <c r="T91" s="1">
        <v>3.96</v>
      </c>
      <c r="U91" s="1">
        <v>4.079999999999995</v>
      </c>
      <c r="W91" s="1">
        <v>3.96</v>
      </c>
      <c r="X91" s="1">
        <v>3</v>
      </c>
      <c r="Z91" s="1">
        <v>4.5</v>
      </c>
      <c r="AA91" s="1">
        <v>2.475</v>
      </c>
      <c r="AC91" s="1">
        <v>1.485</v>
      </c>
      <c r="AD91" s="1">
        <v>7.5</v>
      </c>
    </row>
    <row r="92" spans="2:30" ht="12.75">
      <c r="B92" s="12">
        <f t="shared" si="15"/>
        <v>4.080000000000003</v>
      </c>
      <c r="C92" s="12">
        <f t="shared" si="10"/>
        <v>6.25333333333333</v>
      </c>
      <c r="E92" s="25">
        <f t="shared" si="6"/>
        <v>4.080000000000003</v>
      </c>
      <c r="F92" s="25">
        <f t="shared" si="11"/>
        <v>2.1733333333333276</v>
      </c>
      <c r="G92" s="25"/>
      <c r="H92" s="8">
        <f t="shared" si="7"/>
        <v>4.080000000000003</v>
      </c>
      <c r="I92" s="25">
        <f t="shared" si="12"/>
        <v>3</v>
      </c>
      <c r="J92" s="25"/>
      <c r="K92" s="6">
        <f t="shared" si="13"/>
        <v>3.6666666666666665</v>
      </c>
      <c r="L92" s="9">
        <f t="shared" si="16"/>
        <v>2.266666666666667</v>
      </c>
      <c r="N92" s="10">
        <f t="shared" si="17"/>
        <v>1.246666666666666</v>
      </c>
      <c r="O92" s="1">
        <f t="shared" si="14"/>
        <v>6.666666666666667</v>
      </c>
      <c r="Q92" s="1">
        <v>4.08</v>
      </c>
      <c r="R92" s="1">
        <v>7.92</v>
      </c>
      <c r="T92" s="1">
        <v>4.08</v>
      </c>
      <c r="U92" s="1">
        <v>3.8399999999999945</v>
      </c>
      <c r="W92" s="1">
        <v>4.08</v>
      </c>
      <c r="X92" s="1">
        <v>3</v>
      </c>
      <c r="Z92" s="1">
        <v>4.5</v>
      </c>
      <c r="AA92" s="1">
        <v>2.55</v>
      </c>
      <c r="AC92" s="1">
        <v>1.53</v>
      </c>
      <c r="AD92" s="1">
        <v>7.5</v>
      </c>
    </row>
    <row r="93" spans="2:30" ht="12.75">
      <c r="B93" s="12">
        <f t="shared" si="15"/>
        <v>4.200000000000003</v>
      </c>
      <c r="C93" s="12">
        <f t="shared" si="10"/>
        <v>6.13333333333333</v>
      </c>
      <c r="E93" s="25">
        <f t="shared" si="6"/>
        <v>4.200000000000003</v>
      </c>
      <c r="F93" s="25">
        <f t="shared" si="11"/>
        <v>1.9333333333333276</v>
      </c>
      <c r="G93" s="25"/>
      <c r="H93" s="8">
        <f t="shared" si="7"/>
        <v>4.200000000000003</v>
      </c>
      <c r="I93" s="25">
        <f t="shared" si="12"/>
        <v>3</v>
      </c>
      <c r="J93" s="25"/>
      <c r="K93" s="6">
        <f t="shared" si="13"/>
        <v>3.6666666666666665</v>
      </c>
      <c r="L93" s="9">
        <f t="shared" si="16"/>
        <v>2.333333333333334</v>
      </c>
      <c r="N93" s="10">
        <f t="shared" si="17"/>
        <v>1.2833333333333325</v>
      </c>
      <c r="O93" s="1">
        <f t="shared" si="14"/>
        <v>6.666666666666667</v>
      </c>
      <c r="Q93" s="1">
        <v>4.2</v>
      </c>
      <c r="R93" s="1">
        <v>7.8</v>
      </c>
      <c r="T93" s="1">
        <v>4.2</v>
      </c>
      <c r="U93" s="1">
        <v>3.5999999999999943</v>
      </c>
      <c r="W93" s="1">
        <v>4.2</v>
      </c>
      <c r="X93" s="1">
        <v>3</v>
      </c>
      <c r="Z93" s="1">
        <v>4.5</v>
      </c>
      <c r="AA93" s="1">
        <v>2.625</v>
      </c>
      <c r="AC93" s="1">
        <v>1.575</v>
      </c>
      <c r="AD93" s="1">
        <v>7.5</v>
      </c>
    </row>
    <row r="94" spans="2:30" ht="12.75">
      <c r="B94" s="12">
        <f t="shared" si="15"/>
        <v>4.320000000000003</v>
      </c>
      <c r="C94" s="12">
        <f t="shared" si="10"/>
        <v>6.01333333333333</v>
      </c>
      <c r="E94" s="25">
        <f t="shared" si="6"/>
        <v>4.320000000000003</v>
      </c>
      <c r="F94" s="25">
        <f t="shared" si="11"/>
        <v>1.6933333333333274</v>
      </c>
      <c r="G94" s="25"/>
      <c r="H94" s="8">
        <f t="shared" si="7"/>
        <v>4.320000000000003</v>
      </c>
      <c r="I94" s="25">
        <f t="shared" si="12"/>
        <v>3</v>
      </c>
      <c r="J94" s="25"/>
      <c r="K94" s="6">
        <f t="shared" si="13"/>
        <v>3.6666666666666665</v>
      </c>
      <c r="L94" s="9">
        <f t="shared" si="16"/>
        <v>2.400000000000001</v>
      </c>
      <c r="N94" s="10">
        <f t="shared" si="17"/>
        <v>1.3199999999999992</v>
      </c>
      <c r="O94" s="1">
        <f t="shared" si="14"/>
        <v>6.666666666666667</v>
      </c>
      <c r="Q94" s="1">
        <v>4.32</v>
      </c>
      <c r="R94" s="1">
        <v>7.68</v>
      </c>
      <c r="T94" s="1">
        <v>4.32</v>
      </c>
      <c r="U94" s="1">
        <v>3.359999999999994</v>
      </c>
      <c r="W94" s="1">
        <v>4.32</v>
      </c>
      <c r="X94" s="1">
        <v>3</v>
      </c>
      <c r="Z94" s="1">
        <v>4.5</v>
      </c>
      <c r="AA94" s="1">
        <v>2.7</v>
      </c>
      <c r="AC94" s="1">
        <v>1.62</v>
      </c>
      <c r="AD94" s="1">
        <v>7.5</v>
      </c>
    </row>
    <row r="95" spans="2:30" ht="12.75">
      <c r="B95" s="12">
        <f t="shared" si="15"/>
        <v>4.440000000000003</v>
      </c>
      <c r="C95" s="12">
        <f t="shared" si="10"/>
        <v>5.89333333333333</v>
      </c>
      <c r="E95" s="25">
        <f t="shared" si="6"/>
        <v>4.440000000000003</v>
      </c>
      <c r="F95" s="25">
        <f t="shared" si="11"/>
        <v>1.4533333333333271</v>
      </c>
      <c r="G95" s="25"/>
      <c r="H95" s="8">
        <f t="shared" si="7"/>
        <v>4.440000000000003</v>
      </c>
      <c r="I95" s="25">
        <f t="shared" si="12"/>
        <v>3</v>
      </c>
      <c r="J95" s="25"/>
      <c r="K95" s="6">
        <f t="shared" si="13"/>
        <v>3.6666666666666665</v>
      </c>
      <c r="L95" s="9">
        <f t="shared" si="16"/>
        <v>2.4666666666666677</v>
      </c>
      <c r="N95" s="10">
        <f t="shared" si="17"/>
        <v>1.3566666666666658</v>
      </c>
      <c r="O95" s="1">
        <f t="shared" si="14"/>
        <v>6.666666666666667</v>
      </c>
      <c r="Q95" s="1">
        <v>4.44</v>
      </c>
      <c r="R95" s="1">
        <v>7.56</v>
      </c>
      <c r="T95" s="1">
        <v>4.44</v>
      </c>
      <c r="U95" s="1">
        <v>3.119999999999994</v>
      </c>
      <c r="W95" s="1">
        <v>4.44</v>
      </c>
      <c r="X95" s="1">
        <v>3</v>
      </c>
      <c r="Z95" s="1">
        <v>4.5</v>
      </c>
      <c r="AA95" s="1">
        <v>2.775</v>
      </c>
      <c r="AC95" s="1">
        <v>1.665</v>
      </c>
      <c r="AD95" s="1">
        <v>7.5</v>
      </c>
    </row>
    <row r="96" spans="2:30" ht="12.75">
      <c r="B96" s="12">
        <f t="shared" si="15"/>
        <v>4.560000000000003</v>
      </c>
      <c r="C96" s="12">
        <f t="shared" si="10"/>
        <v>5.77333333333333</v>
      </c>
      <c r="E96" s="25">
        <f t="shared" si="6"/>
        <v>4.560000000000003</v>
      </c>
      <c r="F96" s="25">
        <f t="shared" si="11"/>
        <v>1.213333333333327</v>
      </c>
      <c r="G96" s="25"/>
      <c r="H96" s="8">
        <f t="shared" si="7"/>
        <v>4.560000000000003</v>
      </c>
      <c r="I96" s="25">
        <f t="shared" si="12"/>
        <v>3</v>
      </c>
      <c r="J96" s="25"/>
      <c r="K96" s="6">
        <f t="shared" si="13"/>
        <v>3.6666666666666665</v>
      </c>
      <c r="L96" s="9">
        <f t="shared" si="16"/>
        <v>2.5333333333333345</v>
      </c>
      <c r="N96" s="10">
        <f t="shared" si="17"/>
        <v>1.3933333333333324</v>
      </c>
      <c r="O96" s="1">
        <f t="shared" si="14"/>
        <v>6.666666666666667</v>
      </c>
      <c r="Q96" s="1">
        <v>4.56</v>
      </c>
      <c r="R96" s="1">
        <v>7.44</v>
      </c>
      <c r="T96" s="1">
        <v>4.56</v>
      </c>
      <c r="U96" s="1">
        <v>2.8799999999999937</v>
      </c>
      <c r="W96" s="1">
        <v>4.56</v>
      </c>
      <c r="X96" s="1">
        <v>3</v>
      </c>
      <c r="Z96" s="1">
        <v>4.5</v>
      </c>
      <c r="AA96" s="1">
        <v>2.85</v>
      </c>
      <c r="AC96" s="1">
        <v>1.71</v>
      </c>
      <c r="AD96" s="1">
        <v>7.5</v>
      </c>
    </row>
    <row r="97" spans="2:30" ht="12.75">
      <c r="B97" s="12">
        <f t="shared" si="15"/>
        <v>4.680000000000003</v>
      </c>
      <c r="C97" s="12">
        <f t="shared" si="10"/>
        <v>5.65333333333333</v>
      </c>
      <c r="E97" s="25">
        <f t="shared" si="6"/>
        <v>4.680000000000003</v>
      </c>
      <c r="F97" s="25">
        <f t="shared" si="11"/>
        <v>0.9733333333333267</v>
      </c>
      <c r="G97" s="25"/>
      <c r="H97" s="8">
        <f t="shared" si="7"/>
        <v>4.680000000000003</v>
      </c>
      <c r="I97" s="25">
        <f t="shared" si="12"/>
        <v>3</v>
      </c>
      <c r="J97" s="25"/>
      <c r="K97" s="6">
        <f t="shared" si="13"/>
        <v>3.6666666666666665</v>
      </c>
      <c r="L97" s="9">
        <f t="shared" si="16"/>
        <v>2.6000000000000014</v>
      </c>
      <c r="N97" s="10">
        <f t="shared" si="17"/>
        <v>1.429999999999999</v>
      </c>
      <c r="O97" s="1">
        <f t="shared" si="14"/>
        <v>6.666666666666667</v>
      </c>
      <c r="Q97" s="1">
        <v>4.68</v>
      </c>
      <c r="R97" s="1">
        <v>7.32</v>
      </c>
      <c r="T97" s="1">
        <v>4.68</v>
      </c>
      <c r="U97" s="1">
        <v>2.6399999999999935</v>
      </c>
      <c r="W97" s="1">
        <v>4.68</v>
      </c>
      <c r="X97" s="1">
        <v>3</v>
      </c>
      <c r="Z97" s="1">
        <v>4.5</v>
      </c>
      <c r="AA97" s="1">
        <v>2.925</v>
      </c>
      <c r="AC97" s="1">
        <v>1.755</v>
      </c>
      <c r="AD97" s="1">
        <v>7.5</v>
      </c>
    </row>
    <row r="98" spans="2:30" ht="12.75">
      <c r="B98" s="12">
        <f t="shared" si="15"/>
        <v>4.800000000000003</v>
      </c>
      <c r="C98" s="12">
        <f t="shared" si="10"/>
        <v>5.53333333333333</v>
      </c>
      <c r="E98" s="25">
        <f t="shared" si="6"/>
        <v>4.800000000000003</v>
      </c>
      <c r="F98" s="25">
        <f t="shared" si="11"/>
        <v>0.7333333333333265</v>
      </c>
      <c r="G98" s="25"/>
      <c r="H98" s="8">
        <f t="shared" si="7"/>
        <v>4.800000000000003</v>
      </c>
      <c r="I98" s="25">
        <f t="shared" si="12"/>
        <v>3</v>
      </c>
      <c r="J98" s="25"/>
      <c r="K98" s="6">
        <f t="shared" si="13"/>
        <v>3.6666666666666665</v>
      </c>
      <c r="L98" s="9">
        <f t="shared" si="16"/>
        <v>2.6666666666666683</v>
      </c>
      <c r="N98" s="10">
        <f t="shared" si="17"/>
        <v>1.4666666666666657</v>
      </c>
      <c r="O98" s="1">
        <f t="shared" si="14"/>
        <v>6.666666666666667</v>
      </c>
      <c r="Q98" s="1">
        <v>4.8</v>
      </c>
      <c r="R98" s="1">
        <v>7.2</v>
      </c>
      <c r="T98" s="1">
        <v>4.8</v>
      </c>
      <c r="U98" s="1">
        <v>2.3999999999999932</v>
      </c>
      <c r="W98" s="1">
        <v>4.8</v>
      </c>
      <c r="X98" s="1">
        <v>3</v>
      </c>
      <c r="Z98" s="1">
        <v>4.5</v>
      </c>
      <c r="AA98" s="1">
        <v>3</v>
      </c>
      <c r="AC98" s="1">
        <v>1.8</v>
      </c>
      <c r="AD98" s="1">
        <v>7.5</v>
      </c>
    </row>
    <row r="99" spans="2:30" ht="12.75">
      <c r="B99" s="12">
        <f t="shared" si="15"/>
        <v>4.9200000000000035</v>
      </c>
      <c r="C99" s="12">
        <f t="shared" si="10"/>
        <v>5.4133333333333296</v>
      </c>
      <c r="E99" s="25">
        <f t="shared" si="6"/>
        <v>4.9200000000000035</v>
      </c>
      <c r="F99" s="25">
        <f t="shared" si="11"/>
        <v>0.4933333333333263</v>
      </c>
      <c r="G99" s="25"/>
      <c r="H99" s="8">
        <f t="shared" si="7"/>
        <v>4.9200000000000035</v>
      </c>
      <c r="I99" s="25">
        <f t="shared" si="12"/>
        <v>3</v>
      </c>
      <c r="J99" s="25"/>
      <c r="K99" s="6">
        <f t="shared" si="13"/>
        <v>3.6666666666666665</v>
      </c>
      <c r="L99" s="9">
        <f t="shared" si="16"/>
        <v>2.733333333333335</v>
      </c>
      <c r="N99" s="10">
        <f t="shared" si="17"/>
        <v>1.5033333333333323</v>
      </c>
      <c r="O99" s="1">
        <f t="shared" si="14"/>
        <v>6.666666666666667</v>
      </c>
      <c r="Q99" s="1">
        <v>4.92</v>
      </c>
      <c r="R99" s="1">
        <v>7.08</v>
      </c>
      <c r="T99" s="1">
        <v>4.92</v>
      </c>
      <c r="U99" s="1">
        <v>2.159999999999993</v>
      </c>
      <c r="W99" s="1">
        <v>4.92</v>
      </c>
      <c r="X99" s="1">
        <v>3</v>
      </c>
      <c r="Z99" s="1">
        <v>4.5</v>
      </c>
      <c r="AA99" s="1">
        <v>3.075</v>
      </c>
      <c r="AC99" s="1">
        <v>1.845</v>
      </c>
      <c r="AD99" s="1">
        <v>7.5</v>
      </c>
    </row>
    <row r="100" spans="2:30" ht="12.75">
      <c r="B100" s="12">
        <f t="shared" si="15"/>
        <v>5.040000000000004</v>
      </c>
      <c r="C100" s="12">
        <f t="shared" si="10"/>
        <v>5.2933333333333294</v>
      </c>
      <c r="E100" s="25">
        <f t="shared" si="6"/>
        <v>5.040000000000004</v>
      </c>
      <c r="F100" s="25">
        <f t="shared" si="11"/>
        <v>0.2533333333333261</v>
      </c>
      <c r="G100" s="25"/>
      <c r="H100" s="8">
        <f t="shared" si="7"/>
        <v>5.040000000000004</v>
      </c>
      <c r="I100" s="25">
        <f t="shared" si="12"/>
        <v>3</v>
      </c>
      <c r="J100" s="25"/>
      <c r="K100" s="6">
        <f t="shared" si="13"/>
        <v>3.6666666666666665</v>
      </c>
      <c r="L100" s="9">
        <f t="shared" si="16"/>
        <v>2.800000000000002</v>
      </c>
      <c r="N100" s="10">
        <f t="shared" si="17"/>
        <v>1.539999999999999</v>
      </c>
      <c r="O100" s="1">
        <f t="shared" si="14"/>
        <v>6.666666666666667</v>
      </c>
      <c r="Q100" s="1">
        <v>5.04</v>
      </c>
      <c r="R100" s="1">
        <v>6.96</v>
      </c>
      <c r="T100" s="1">
        <v>5.04</v>
      </c>
      <c r="U100" s="1">
        <v>1.9199999999999928</v>
      </c>
      <c r="W100" s="1">
        <v>5.04</v>
      </c>
      <c r="X100" s="1">
        <v>3</v>
      </c>
      <c r="Z100" s="1">
        <v>4.5</v>
      </c>
      <c r="AA100" s="1">
        <v>3.15</v>
      </c>
      <c r="AC100" s="1">
        <v>1.89</v>
      </c>
      <c r="AD100" s="1">
        <v>7.5</v>
      </c>
    </row>
    <row r="101" spans="2:30" ht="12.75">
      <c r="B101" s="12">
        <f t="shared" si="15"/>
        <v>5.160000000000004</v>
      </c>
      <c r="C101" s="12">
        <f t="shared" si="10"/>
        <v>5.173333333333329</v>
      </c>
      <c r="E101" s="25">
        <f t="shared" si="6"/>
        <v>5.160000000000004</v>
      </c>
      <c r="F101" s="25">
        <f t="shared" si="11"/>
        <v>0.01333333333332587</v>
      </c>
      <c r="G101" s="25"/>
      <c r="H101" s="8">
        <f t="shared" si="7"/>
        <v>5.160000000000004</v>
      </c>
      <c r="I101" s="25">
        <f t="shared" si="12"/>
        <v>3</v>
      </c>
      <c r="J101" s="25"/>
      <c r="K101" s="6">
        <f t="shared" si="13"/>
        <v>3.6666666666666665</v>
      </c>
      <c r="L101" s="9">
        <f t="shared" si="16"/>
        <v>2.866666666666669</v>
      </c>
      <c r="N101" s="10">
        <f t="shared" si="17"/>
        <v>1.5766666666666656</v>
      </c>
      <c r="O101" s="1">
        <f t="shared" si="14"/>
        <v>6.666666666666667</v>
      </c>
      <c r="Q101" s="1">
        <v>5.16</v>
      </c>
      <c r="R101" s="1">
        <v>6.84</v>
      </c>
      <c r="T101" s="1">
        <v>5.16</v>
      </c>
      <c r="U101" s="1">
        <v>1.6799999999999926</v>
      </c>
      <c r="W101" s="1">
        <v>5.16</v>
      </c>
      <c r="X101" s="1">
        <v>3</v>
      </c>
      <c r="Z101" s="1">
        <v>4.5</v>
      </c>
      <c r="AA101" s="1">
        <v>3.225</v>
      </c>
      <c r="AC101" s="1">
        <v>1.935</v>
      </c>
      <c r="AD101" s="1">
        <v>7.5</v>
      </c>
    </row>
    <row r="102" spans="2:30" ht="12.75">
      <c r="B102" s="12">
        <f t="shared" si="15"/>
        <v>5.280000000000004</v>
      </c>
      <c r="C102" s="12">
        <f t="shared" si="10"/>
        <v>5.053333333333329</v>
      </c>
      <c r="E102" s="25">
        <f t="shared" si="6"/>
        <v>5.280000000000004</v>
      </c>
      <c r="F102" s="25">
        <f t="shared" si="11"/>
        <v>-0.22666666666667434</v>
      </c>
      <c r="G102" s="25"/>
      <c r="H102" s="8">
        <f t="shared" si="7"/>
        <v>5.280000000000004</v>
      </c>
      <c r="I102" s="25">
        <f t="shared" si="12"/>
        <v>3</v>
      </c>
      <c r="J102" s="25"/>
      <c r="K102" s="6">
        <f t="shared" si="13"/>
        <v>3.6666666666666665</v>
      </c>
      <c r="L102" s="9">
        <f t="shared" si="16"/>
        <v>2.933333333333336</v>
      </c>
      <c r="N102" s="10">
        <f t="shared" si="17"/>
        <v>1.6133333333333322</v>
      </c>
      <c r="O102" s="1">
        <f t="shared" si="14"/>
        <v>6.666666666666667</v>
      </c>
      <c r="Q102" s="1">
        <v>5.28</v>
      </c>
      <c r="R102" s="1">
        <v>6.72</v>
      </c>
      <c r="T102" s="1">
        <v>5.28</v>
      </c>
      <c r="U102" s="1">
        <v>1.4399999999999924</v>
      </c>
      <c r="W102" s="1">
        <v>5.28</v>
      </c>
      <c r="X102" s="1">
        <v>3</v>
      </c>
      <c r="Z102" s="1">
        <v>4.5</v>
      </c>
      <c r="AA102" s="1">
        <v>3.3</v>
      </c>
      <c r="AC102" s="1">
        <v>1.98</v>
      </c>
      <c r="AD102" s="1">
        <v>7.5</v>
      </c>
    </row>
    <row r="103" spans="2:30" ht="12.75">
      <c r="B103" s="12">
        <f t="shared" si="15"/>
        <v>5.400000000000004</v>
      </c>
      <c r="C103" s="12">
        <f t="shared" si="10"/>
        <v>4.933333333333329</v>
      </c>
      <c r="E103" s="25">
        <f t="shared" si="6"/>
        <v>5.400000000000004</v>
      </c>
      <c r="F103" s="25">
        <f t="shared" si="11"/>
        <v>-0.46666666666667456</v>
      </c>
      <c r="G103" s="25"/>
      <c r="H103" s="8">
        <f t="shared" si="7"/>
        <v>5.400000000000004</v>
      </c>
      <c r="I103" s="25">
        <f t="shared" si="12"/>
        <v>3</v>
      </c>
      <c r="J103" s="25"/>
      <c r="K103" s="6">
        <f t="shared" si="13"/>
        <v>3.6666666666666665</v>
      </c>
      <c r="L103" s="9">
        <f t="shared" si="16"/>
        <v>3.0000000000000027</v>
      </c>
      <c r="N103" s="10">
        <f t="shared" si="17"/>
        <v>1.6499999999999988</v>
      </c>
      <c r="O103" s="1">
        <f t="shared" si="14"/>
        <v>6.666666666666667</v>
      </c>
      <c r="Q103" s="1">
        <v>5.4</v>
      </c>
      <c r="R103" s="1">
        <v>6.6</v>
      </c>
      <c r="T103" s="1">
        <v>5.4</v>
      </c>
      <c r="U103" s="1">
        <v>1.1999999999999922</v>
      </c>
      <c r="W103" s="1">
        <v>5.4</v>
      </c>
      <c r="X103" s="1">
        <v>3</v>
      </c>
      <c r="Z103" s="1">
        <v>4.5</v>
      </c>
      <c r="AA103" s="1">
        <v>3.375</v>
      </c>
      <c r="AC103" s="1">
        <v>2.025</v>
      </c>
      <c r="AD103" s="1">
        <v>7.5</v>
      </c>
    </row>
    <row r="104" spans="2:30" ht="12.75">
      <c r="B104" s="12">
        <f t="shared" si="15"/>
        <v>5.520000000000004</v>
      </c>
      <c r="C104" s="12">
        <f t="shared" si="10"/>
        <v>4.813333333333329</v>
      </c>
      <c r="E104" s="25">
        <f t="shared" si="6"/>
        <v>5.520000000000004</v>
      </c>
      <c r="F104" s="25">
        <f t="shared" si="11"/>
        <v>-0.7066666666666748</v>
      </c>
      <c r="G104" s="25"/>
      <c r="H104" s="8">
        <f t="shared" si="7"/>
        <v>5.520000000000004</v>
      </c>
      <c r="I104" s="25">
        <f t="shared" si="12"/>
        <v>3</v>
      </c>
      <c r="J104" s="25"/>
      <c r="K104" s="6">
        <f t="shared" si="13"/>
        <v>3.6666666666666665</v>
      </c>
      <c r="L104" s="9">
        <f t="shared" si="16"/>
        <v>3.0666666666666695</v>
      </c>
      <c r="N104" s="10">
        <f t="shared" si="17"/>
        <v>1.6866666666666654</v>
      </c>
      <c r="O104" s="1">
        <f t="shared" si="14"/>
        <v>6.666666666666667</v>
      </c>
      <c r="Q104" s="1">
        <v>5.52</v>
      </c>
      <c r="R104" s="1">
        <v>6.48</v>
      </c>
      <c r="T104" s="1">
        <v>5.52</v>
      </c>
      <c r="U104" s="1">
        <v>0.959999999999992</v>
      </c>
      <c r="W104" s="1">
        <v>5.52</v>
      </c>
      <c r="X104" s="1">
        <v>3</v>
      </c>
      <c r="Z104" s="1">
        <v>4.5</v>
      </c>
      <c r="AA104" s="1">
        <v>3.45</v>
      </c>
      <c r="AC104" s="1">
        <v>2.07</v>
      </c>
      <c r="AD104" s="1">
        <v>7.5</v>
      </c>
    </row>
    <row r="105" spans="2:30" ht="12.75">
      <c r="B105" s="12">
        <f t="shared" si="15"/>
        <v>5.640000000000004</v>
      </c>
      <c r="C105" s="12">
        <f t="shared" si="10"/>
        <v>4.693333333333329</v>
      </c>
      <c r="E105" s="25">
        <f t="shared" si="6"/>
        <v>5.640000000000004</v>
      </c>
      <c r="F105" s="25">
        <f t="shared" si="11"/>
        <v>-0.946666666666675</v>
      </c>
      <c r="G105" s="25"/>
      <c r="H105" s="8">
        <f t="shared" si="7"/>
        <v>5.640000000000004</v>
      </c>
      <c r="I105" s="25">
        <f t="shared" si="12"/>
        <v>3</v>
      </c>
      <c r="J105" s="25"/>
      <c r="K105" s="6">
        <f t="shared" si="13"/>
        <v>3.6666666666666665</v>
      </c>
      <c r="L105" s="9">
        <f t="shared" si="16"/>
        <v>3.1333333333333364</v>
      </c>
      <c r="N105" s="10">
        <f t="shared" si="17"/>
        <v>1.723333333333332</v>
      </c>
      <c r="O105" s="1">
        <f t="shared" si="14"/>
        <v>6.666666666666667</v>
      </c>
      <c r="Q105" s="1">
        <v>5.64</v>
      </c>
      <c r="R105" s="1">
        <v>6.36</v>
      </c>
      <c r="T105" s="1">
        <v>5.64</v>
      </c>
      <c r="U105" s="1">
        <v>0.7199999999999918</v>
      </c>
      <c r="W105" s="1">
        <v>5.64</v>
      </c>
      <c r="X105" s="1">
        <v>3</v>
      </c>
      <c r="Z105" s="1">
        <v>4.5</v>
      </c>
      <c r="AA105" s="1">
        <v>3.525</v>
      </c>
      <c r="AC105" s="1">
        <v>2.115</v>
      </c>
      <c r="AD105" s="1">
        <v>7.5</v>
      </c>
    </row>
    <row r="106" spans="2:30" ht="12.75">
      <c r="B106" s="12">
        <f t="shared" si="15"/>
        <v>5.760000000000004</v>
      </c>
      <c r="C106" s="12">
        <f t="shared" si="10"/>
        <v>4.573333333333329</v>
      </c>
      <c r="E106" s="25">
        <f t="shared" si="6"/>
        <v>5.760000000000004</v>
      </c>
      <c r="F106" s="25">
        <f t="shared" si="11"/>
        <v>-1.1866666666666752</v>
      </c>
      <c r="G106" s="25"/>
      <c r="H106" s="8">
        <f t="shared" si="7"/>
        <v>5.760000000000004</v>
      </c>
      <c r="I106" s="25">
        <f t="shared" si="12"/>
        <v>3</v>
      </c>
      <c r="J106" s="25"/>
      <c r="K106" s="6">
        <f t="shared" si="13"/>
        <v>3.6666666666666665</v>
      </c>
      <c r="L106" s="9">
        <f t="shared" si="16"/>
        <v>3.2000000000000033</v>
      </c>
      <c r="N106" s="10">
        <f t="shared" si="17"/>
        <v>1.7599999999999987</v>
      </c>
      <c r="O106" s="1">
        <f t="shared" si="14"/>
        <v>6.666666666666667</v>
      </c>
      <c r="Q106" s="1">
        <v>5.76</v>
      </c>
      <c r="R106" s="1">
        <v>6.24</v>
      </c>
      <c r="T106" s="1">
        <v>5.76</v>
      </c>
      <c r="U106" s="1">
        <v>0.47999999999999154</v>
      </c>
      <c r="W106" s="1">
        <v>5.76</v>
      </c>
      <c r="X106" s="1">
        <v>3</v>
      </c>
      <c r="Z106" s="1">
        <v>4.5</v>
      </c>
      <c r="AA106" s="1">
        <v>3.6</v>
      </c>
      <c r="AC106" s="1">
        <v>2.16</v>
      </c>
      <c r="AD106" s="1">
        <v>7.5</v>
      </c>
    </row>
    <row r="107" spans="2:30" ht="12.75">
      <c r="B107" s="12">
        <f t="shared" si="15"/>
        <v>5.880000000000004</v>
      </c>
      <c r="C107" s="12">
        <f t="shared" si="10"/>
        <v>4.453333333333329</v>
      </c>
      <c r="E107" s="25">
        <f t="shared" si="6"/>
        <v>5.880000000000004</v>
      </c>
      <c r="F107" s="25">
        <f t="shared" si="11"/>
        <v>-1.4266666666666754</v>
      </c>
      <c r="G107" s="25"/>
      <c r="H107" s="8">
        <f t="shared" si="7"/>
        <v>5.880000000000004</v>
      </c>
      <c r="I107" s="25">
        <f t="shared" si="12"/>
        <v>3</v>
      </c>
      <c r="J107" s="25"/>
      <c r="K107" s="6">
        <f t="shared" si="13"/>
        <v>3.6666666666666665</v>
      </c>
      <c r="L107" s="9">
        <f t="shared" si="16"/>
        <v>3.26666666666667</v>
      </c>
      <c r="N107" s="10">
        <f t="shared" si="17"/>
        <v>1.7966666666666653</v>
      </c>
      <c r="O107" s="1">
        <f t="shared" si="14"/>
        <v>6.666666666666667</v>
      </c>
      <c r="Q107" s="1">
        <v>5.88</v>
      </c>
      <c r="R107" s="1">
        <v>6.12</v>
      </c>
      <c r="T107" s="1">
        <v>5.88</v>
      </c>
      <c r="U107" s="1">
        <v>0.23999999999999133</v>
      </c>
      <c r="W107" s="1">
        <v>5.88</v>
      </c>
      <c r="X107" s="1">
        <v>3</v>
      </c>
      <c r="Z107" s="1">
        <v>4.5</v>
      </c>
      <c r="AA107" s="1">
        <v>3.675</v>
      </c>
      <c r="AC107" s="1">
        <v>2.205</v>
      </c>
      <c r="AD107" s="1">
        <v>7.5</v>
      </c>
    </row>
    <row r="108" spans="2:30" ht="12.75">
      <c r="B108" s="12">
        <f t="shared" si="15"/>
        <v>6.000000000000004</v>
      </c>
      <c r="C108" s="12">
        <f t="shared" si="10"/>
        <v>4.333333333333329</v>
      </c>
      <c r="E108" s="25">
        <f t="shared" si="6"/>
        <v>6.000000000000004</v>
      </c>
      <c r="F108" s="25">
        <f t="shared" si="11"/>
        <v>-1.6666666666666756</v>
      </c>
      <c r="G108" s="25"/>
      <c r="H108" s="8">
        <f t="shared" si="7"/>
        <v>6.000000000000004</v>
      </c>
      <c r="I108" s="25">
        <f t="shared" si="12"/>
        <v>3</v>
      </c>
      <c r="J108" s="25"/>
      <c r="K108" s="6">
        <f t="shared" si="13"/>
        <v>3.6666666666666665</v>
      </c>
      <c r="L108" s="9">
        <f t="shared" si="16"/>
        <v>3.333333333333337</v>
      </c>
      <c r="N108" s="10">
        <f t="shared" si="17"/>
        <v>1.833333333333332</v>
      </c>
      <c r="O108" s="1">
        <f t="shared" si="14"/>
        <v>6.666666666666667</v>
      </c>
      <c r="Q108" s="1">
        <v>6</v>
      </c>
      <c r="R108" s="1">
        <v>6</v>
      </c>
      <c r="T108" s="1">
        <v>6</v>
      </c>
      <c r="U108" s="1">
        <v>-8.881784197001252E-15</v>
      </c>
      <c r="W108" s="1">
        <v>6</v>
      </c>
      <c r="X108" s="1">
        <v>3</v>
      </c>
      <c r="Z108" s="1">
        <v>4.5</v>
      </c>
      <c r="AA108" s="1">
        <v>3.75</v>
      </c>
      <c r="AC108" s="1">
        <v>2.25</v>
      </c>
      <c r="AD108" s="1">
        <v>7.5</v>
      </c>
    </row>
    <row r="109" spans="2:30" ht="12.75">
      <c r="B109" s="12">
        <f t="shared" si="15"/>
        <v>6.1200000000000045</v>
      </c>
      <c r="C109" s="12">
        <f t="shared" si="10"/>
        <v>4.2133333333333285</v>
      </c>
      <c r="E109" s="25">
        <f t="shared" si="6"/>
        <v>6.1200000000000045</v>
      </c>
      <c r="F109" s="25">
        <f t="shared" si="11"/>
        <v>-1.9066666666666758</v>
      </c>
      <c r="G109" s="25"/>
      <c r="H109" s="8">
        <f t="shared" si="7"/>
        <v>6.1200000000000045</v>
      </c>
      <c r="I109" s="25">
        <f t="shared" si="12"/>
        <v>3</v>
      </c>
      <c r="J109" s="25"/>
      <c r="K109" s="6">
        <f t="shared" si="13"/>
        <v>3.6666666666666665</v>
      </c>
      <c r="L109" s="9">
        <f t="shared" si="16"/>
        <v>3.400000000000004</v>
      </c>
      <c r="N109" s="10">
        <f t="shared" si="17"/>
        <v>1.8699999999999986</v>
      </c>
      <c r="O109" s="1">
        <f t="shared" si="14"/>
        <v>6.666666666666667</v>
      </c>
      <c r="Q109" s="1">
        <v>6.12</v>
      </c>
      <c r="R109" s="1">
        <v>5.88</v>
      </c>
      <c r="T109" s="1">
        <v>6.12</v>
      </c>
      <c r="U109" s="1">
        <v>-0.2400000000000091</v>
      </c>
      <c r="W109" s="1">
        <v>6.12</v>
      </c>
      <c r="X109" s="1">
        <v>3</v>
      </c>
      <c r="Z109" s="1">
        <v>4.5</v>
      </c>
      <c r="AA109" s="1">
        <v>3.825</v>
      </c>
      <c r="AC109" s="1">
        <v>2.295</v>
      </c>
      <c r="AD109" s="1">
        <v>7.5</v>
      </c>
    </row>
    <row r="110" spans="2:30" ht="12.75">
      <c r="B110" s="12">
        <f t="shared" si="15"/>
        <v>6.240000000000005</v>
      </c>
      <c r="C110" s="12">
        <f t="shared" si="10"/>
        <v>4.093333333333328</v>
      </c>
      <c r="E110" s="25">
        <f t="shared" si="6"/>
        <v>6.240000000000005</v>
      </c>
      <c r="F110" s="25">
        <f t="shared" si="11"/>
        <v>-2.1466666666666763</v>
      </c>
      <c r="G110" s="25"/>
      <c r="H110" s="8">
        <f t="shared" si="7"/>
        <v>6.240000000000005</v>
      </c>
      <c r="I110" s="25">
        <f t="shared" si="12"/>
        <v>3</v>
      </c>
      <c r="J110" s="25"/>
      <c r="K110" s="6">
        <f t="shared" si="13"/>
        <v>3.6666666666666665</v>
      </c>
      <c r="L110" s="9">
        <f t="shared" si="16"/>
        <v>3.466666666666671</v>
      </c>
      <c r="N110" s="10">
        <f t="shared" si="17"/>
        <v>1.9066666666666652</v>
      </c>
      <c r="O110" s="1">
        <f t="shared" si="14"/>
        <v>6.666666666666667</v>
      </c>
      <c r="Q110" s="1">
        <v>6.24</v>
      </c>
      <c r="R110" s="1">
        <v>5.76</v>
      </c>
      <c r="T110" s="1">
        <v>6.24</v>
      </c>
      <c r="U110" s="1">
        <v>-0.4800000000000093</v>
      </c>
      <c r="W110" s="1">
        <v>6.24</v>
      </c>
      <c r="X110" s="1">
        <v>3</v>
      </c>
      <c r="Z110" s="1">
        <v>4.5</v>
      </c>
      <c r="AA110" s="1">
        <v>3.9</v>
      </c>
      <c r="AC110" s="1">
        <v>2.34</v>
      </c>
      <c r="AD110" s="1">
        <v>7.5</v>
      </c>
    </row>
    <row r="111" spans="2:30" ht="12.75">
      <c r="B111" s="12">
        <f t="shared" si="15"/>
        <v>6.360000000000005</v>
      </c>
      <c r="C111" s="12">
        <f t="shared" si="10"/>
        <v>3.9733333333333283</v>
      </c>
      <c r="E111" s="25">
        <f t="shared" si="6"/>
        <v>6.360000000000005</v>
      </c>
      <c r="F111" s="25">
        <f t="shared" si="11"/>
        <v>-2.3866666666666765</v>
      </c>
      <c r="G111" s="25"/>
      <c r="H111" s="8">
        <f t="shared" si="7"/>
        <v>6.360000000000005</v>
      </c>
      <c r="I111" s="25">
        <f t="shared" si="12"/>
        <v>3</v>
      </c>
      <c r="J111" s="25"/>
      <c r="K111" s="6">
        <f t="shared" si="13"/>
        <v>3.6666666666666665</v>
      </c>
      <c r="L111" s="9">
        <f t="shared" si="16"/>
        <v>3.5333333333333377</v>
      </c>
      <c r="N111" s="10">
        <f t="shared" si="17"/>
        <v>1.9433333333333318</v>
      </c>
      <c r="O111" s="1">
        <f t="shared" si="14"/>
        <v>6.666666666666667</v>
      </c>
      <c r="Q111" s="1">
        <v>6.36</v>
      </c>
      <c r="R111" s="1">
        <v>5.64</v>
      </c>
      <c r="T111" s="1">
        <v>6.36</v>
      </c>
      <c r="U111" s="1">
        <v>-0.7200000000000095</v>
      </c>
      <c r="W111" s="1">
        <v>6.36</v>
      </c>
      <c r="X111" s="1">
        <v>3</v>
      </c>
      <c r="Z111" s="1">
        <v>4.5</v>
      </c>
      <c r="AA111" s="1">
        <v>3.975</v>
      </c>
      <c r="AC111" s="1">
        <v>2.385</v>
      </c>
      <c r="AD111" s="1">
        <v>7.5</v>
      </c>
    </row>
    <row r="112" spans="2:30" ht="12.75">
      <c r="B112" s="12">
        <f t="shared" si="15"/>
        <v>6.480000000000005</v>
      </c>
      <c r="C112" s="12">
        <f t="shared" si="10"/>
        <v>3.853333333333328</v>
      </c>
      <c r="E112" s="25">
        <f t="shared" si="6"/>
        <v>6.480000000000005</v>
      </c>
      <c r="F112" s="25">
        <f t="shared" si="11"/>
        <v>-2.6266666666666767</v>
      </c>
      <c r="G112" s="25"/>
      <c r="H112" s="8">
        <f t="shared" si="7"/>
        <v>6.480000000000005</v>
      </c>
      <c r="I112" s="25">
        <f t="shared" si="12"/>
        <v>3</v>
      </c>
      <c r="J112" s="25"/>
      <c r="K112" s="6">
        <f t="shared" si="13"/>
        <v>3.6666666666666665</v>
      </c>
      <c r="L112" s="9">
        <f t="shared" si="16"/>
        <v>3.6000000000000045</v>
      </c>
      <c r="N112" s="10">
        <f t="shared" si="17"/>
        <v>1.9799999999999984</v>
      </c>
      <c r="O112" s="1">
        <f t="shared" si="14"/>
        <v>6.666666666666667</v>
      </c>
      <c r="Q112" s="1">
        <v>6.48</v>
      </c>
      <c r="R112" s="1">
        <v>5.52</v>
      </c>
      <c r="T112" s="1">
        <v>6.48</v>
      </c>
      <c r="U112" s="1">
        <v>-0.9600000000000097</v>
      </c>
      <c r="W112" s="1">
        <v>6.48</v>
      </c>
      <c r="X112" s="1">
        <v>3</v>
      </c>
      <c r="Z112" s="1">
        <v>4.5</v>
      </c>
      <c r="AA112" s="1">
        <v>4.05</v>
      </c>
      <c r="AC112" s="1">
        <v>2.43</v>
      </c>
      <c r="AD112" s="1">
        <v>7.5</v>
      </c>
    </row>
    <row r="113" spans="2:30" ht="12.75">
      <c r="B113" s="12">
        <f t="shared" si="15"/>
        <v>6.600000000000005</v>
      </c>
      <c r="C113" s="12">
        <f t="shared" si="10"/>
        <v>3.733333333333328</v>
      </c>
      <c r="E113" s="25">
        <f t="shared" si="6"/>
        <v>6.600000000000005</v>
      </c>
      <c r="F113" s="25">
        <f t="shared" si="11"/>
        <v>-2.866666666666677</v>
      </c>
      <c r="G113" s="25"/>
      <c r="H113" s="8">
        <f t="shared" si="7"/>
        <v>6.600000000000005</v>
      </c>
      <c r="I113" s="25">
        <f t="shared" si="12"/>
        <v>3</v>
      </c>
      <c r="J113" s="25"/>
      <c r="K113" s="6">
        <f t="shared" si="13"/>
        <v>3.6666666666666665</v>
      </c>
      <c r="L113" s="9">
        <f t="shared" si="16"/>
        <v>3.6666666666666714</v>
      </c>
      <c r="N113" s="10">
        <f t="shared" si="17"/>
        <v>2.0166666666666653</v>
      </c>
      <c r="O113" s="1">
        <f t="shared" si="14"/>
        <v>6.666666666666667</v>
      </c>
      <c r="Q113" s="1">
        <v>6.6</v>
      </c>
      <c r="R113" s="1">
        <v>5.4</v>
      </c>
      <c r="T113" s="1">
        <v>6.6</v>
      </c>
      <c r="U113" s="1">
        <v>-1.20000000000001</v>
      </c>
      <c r="W113" s="1">
        <v>6.6</v>
      </c>
      <c r="X113" s="1">
        <v>3</v>
      </c>
      <c r="Z113" s="1">
        <v>4.5</v>
      </c>
      <c r="AA113" s="1">
        <v>4.125</v>
      </c>
      <c r="AC113" s="1">
        <v>2.475</v>
      </c>
      <c r="AD113" s="1">
        <v>7.5</v>
      </c>
    </row>
    <row r="114" spans="2:30" ht="12.75">
      <c r="B114" s="12">
        <f t="shared" si="15"/>
        <v>6.720000000000005</v>
      </c>
      <c r="C114" s="12">
        <f t="shared" si="10"/>
        <v>3.613333333333328</v>
      </c>
      <c r="E114" s="25">
        <f t="shared" si="6"/>
        <v>6.720000000000005</v>
      </c>
      <c r="F114" s="25">
        <f t="shared" si="11"/>
        <v>-3.106666666666677</v>
      </c>
      <c r="G114" s="25"/>
      <c r="H114" s="8">
        <f t="shared" si="7"/>
        <v>6.720000000000005</v>
      </c>
      <c r="I114" s="25">
        <f t="shared" si="12"/>
        <v>3</v>
      </c>
      <c r="J114" s="25"/>
      <c r="K114" s="6">
        <f t="shared" si="13"/>
        <v>3.6666666666666665</v>
      </c>
      <c r="L114" s="9">
        <f t="shared" si="16"/>
        <v>3.7333333333333383</v>
      </c>
      <c r="N114" s="10">
        <f t="shared" si="17"/>
        <v>2.053333333333332</v>
      </c>
      <c r="O114" s="1">
        <f t="shared" si="14"/>
        <v>6.666666666666667</v>
      </c>
      <c r="Q114" s="1">
        <v>6.72</v>
      </c>
      <c r="R114" s="1">
        <v>5.28</v>
      </c>
      <c r="T114" s="1">
        <v>6.72</v>
      </c>
      <c r="U114" s="1">
        <v>-1.4400000000000102</v>
      </c>
      <c r="W114" s="1">
        <v>6.72</v>
      </c>
      <c r="X114" s="1">
        <v>3</v>
      </c>
      <c r="Z114" s="1">
        <v>4.5</v>
      </c>
      <c r="AA114" s="1">
        <v>4.2</v>
      </c>
      <c r="AC114" s="1">
        <v>2.52</v>
      </c>
      <c r="AD114" s="1">
        <v>7.5</v>
      </c>
    </row>
    <row r="115" spans="2:30" ht="12.75">
      <c r="B115" s="12">
        <f t="shared" si="15"/>
        <v>6.840000000000005</v>
      </c>
      <c r="C115" s="12">
        <f t="shared" si="10"/>
        <v>3.493333333333328</v>
      </c>
      <c r="E115" s="25">
        <f t="shared" si="6"/>
        <v>6.840000000000005</v>
      </c>
      <c r="F115" s="25">
        <f t="shared" si="11"/>
        <v>-3.3466666666666773</v>
      </c>
      <c r="G115" s="25"/>
      <c r="H115" s="8">
        <f t="shared" si="7"/>
        <v>6.840000000000005</v>
      </c>
      <c r="I115" s="25">
        <f t="shared" si="12"/>
        <v>3</v>
      </c>
      <c r="J115" s="25"/>
      <c r="K115" s="6">
        <f t="shared" si="13"/>
        <v>3.6666666666666665</v>
      </c>
      <c r="L115" s="9">
        <f t="shared" si="16"/>
        <v>3.800000000000005</v>
      </c>
      <c r="N115" s="10">
        <f t="shared" si="17"/>
        <v>2.0899999999999985</v>
      </c>
      <c r="O115" s="1">
        <f t="shared" si="14"/>
        <v>6.666666666666667</v>
      </c>
      <c r="Q115" s="1">
        <v>6.840000000000005</v>
      </c>
      <c r="R115" s="1">
        <v>5.159999999999995</v>
      </c>
      <c r="T115" s="1">
        <v>6.840000000000005</v>
      </c>
      <c r="U115" s="1">
        <v>-1.6800000000000104</v>
      </c>
      <c r="W115" s="1">
        <v>6.840000000000005</v>
      </c>
      <c r="X115" s="1">
        <v>3</v>
      </c>
      <c r="Z115" s="1">
        <v>4.5</v>
      </c>
      <c r="AA115" s="1">
        <v>4.275</v>
      </c>
      <c r="AC115" s="1">
        <v>2.565</v>
      </c>
      <c r="AD115" s="1">
        <v>7.5</v>
      </c>
    </row>
    <row r="116" spans="2:30" ht="12.75">
      <c r="B116" s="12">
        <f t="shared" si="15"/>
        <v>6.960000000000005</v>
      </c>
      <c r="C116" s="12">
        <f t="shared" si="10"/>
        <v>3.3733333333333277</v>
      </c>
      <c r="E116" s="25">
        <f t="shared" si="6"/>
        <v>6.960000000000005</v>
      </c>
      <c r="F116" s="25">
        <f t="shared" si="11"/>
        <v>-3.5866666666666775</v>
      </c>
      <c r="G116" s="25"/>
      <c r="H116" s="8">
        <f t="shared" si="7"/>
        <v>6.960000000000005</v>
      </c>
      <c r="I116" s="25">
        <f t="shared" si="12"/>
        <v>3</v>
      </c>
      <c r="J116" s="25"/>
      <c r="K116" s="6">
        <f t="shared" si="13"/>
        <v>3.6666666666666665</v>
      </c>
      <c r="L116" s="9">
        <f t="shared" si="16"/>
        <v>3.866666666666672</v>
      </c>
      <c r="N116" s="10">
        <f t="shared" si="17"/>
        <v>2.126666666666665</v>
      </c>
      <c r="O116" s="1">
        <f t="shared" si="14"/>
        <v>6.666666666666667</v>
      </c>
      <c r="Q116" s="1">
        <v>6.960000000000005</v>
      </c>
      <c r="R116" s="1">
        <v>5.039999999999995</v>
      </c>
      <c r="T116" s="1">
        <v>6.960000000000005</v>
      </c>
      <c r="U116" s="1">
        <v>-1.9200000000000106</v>
      </c>
      <c r="W116" s="1">
        <v>6.960000000000005</v>
      </c>
      <c r="X116" s="1">
        <v>3</v>
      </c>
      <c r="Z116" s="1">
        <v>4.5</v>
      </c>
      <c r="AA116" s="1">
        <v>4.350000000000005</v>
      </c>
      <c r="AC116" s="1">
        <v>2.61</v>
      </c>
      <c r="AD116" s="1">
        <v>7.5</v>
      </c>
    </row>
    <row r="117" spans="2:30" ht="12.75">
      <c r="B117" s="12">
        <f t="shared" si="15"/>
        <v>7.080000000000005</v>
      </c>
      <c r="C117" s="12">
        <f t="shared" si="10"/>
        <v>3.2533333333333276</v>
      </c>
      <c r="E117" s="25">
        <f t="shared" si="6"/>
        <v>7.080000000000005</v>
      </c>
      <c r="F117" s="25">
        <f t="shared" si="11"/>
        <v>-3.8266666666666778</v>
      </c>
      <c r="G117" s="25"/>
      <c r="H117" s="8">
        <f t="shared" si="7"/>
        <v>7.080000000000005</v>
      </c>
      <c r="I117" s="25">
        <f t="shared" si="12"/>
        <v>3</v>
      </c>
      <c r="J117" s="25"/>
      <c r="K117" s="6">
        <f t="shared" si="13"/>
        <v>3.6666666666666665</v>
      </c>
      <c r="L117" s="9">
        <f t="shared" si="16"/>
        <v>3.933333333333339</v>
      </c>
      <c r="N117" s="10">
        <f t="shared" si="17"/>
        <v>2.1633333333333318</v>
      </c>
      <c r="O117" s="1">
        <f t="shared" si="14"/>
        <v>6.666666666666667</v>
      </c>
      <c r="Q117" s="1">
        <v>7.080000000000005</v>
      </c>
      <c r="R117" s="1">
        <v>4.919999999999995</v>
      </c>
      <c r="T117" s="1">
        <v>7.080000000000005</v>
      </c>
      <c r="U117" s="1">
        <v>-2.160000000000011</v>
      </c>
      <c r="W117" s="1">
        <v>7.080000000000005</v>
      </c>
      <c r="X117" s="1">
        <v>3</v>
      </c>
      <c r="Z117" s="1">
        <v>4.5</v>
      </c>
      <c r="AA117" s="1">
        <v>4.425000000000005</v>
      </c>
      <c r="AC117" s="1">
        <v>2.655</v>
      </c>
      <c r="AD117" s="1">
        <v>7.5</v>
      </c>
    </row>
    <row r="118" spans="2:30" ht="12.75">
      <c r="B118" s="12">
        <f t="shared" si="15"/>
        <v>7.2000000000000055</v>
      </c>
      <c r="C118" s="12">
        <f t="shared" si="10"/>
        <v>3.1333333333333275</v>
      </c>
      <c r="E118" s="25">
        <f t="shared" si="6"/>
        <v>7.2000000000000055</v>
      </c>
      <c r="F118" s="25">
        <f t="shared" si="11"/>
        <v>-4.066666666666678</v>
      </c>
      <c r="G118" s="25"/>
      <c r="H118" s="8">
        <f t="shared" si="7"/>
        <v>7.2000000000000055</v>
      </c>
      <c r="I118" s="25">
        <f t="shared" si="12"/>
        <v>3</v>
      </c>
      <c r="J118" s="25"/>
      <c r="K118" s="6">
        <f t="shared" si="13"/>
        <v>3.6666666666666665</v>
      </c>
      <c r="L118" s="9">
        <f t="shared" si="16"/>
        <v>4.000000000000005</v>
      </c>
      <c r="N118" s="10">
        <f t="shared" si="17"/>
        <v>2.1999999999999984</v>
      </c>
      <c r="O118" s="1">
        <f t="shared" si="14"/>
        <v>6.666666666666667</v>
      </c>
      <c r="Q118" s="1">
        <v>7.2000000000000055</v>
      </c>
      <c r="R118" s="1">
        <v>4.7999999999999945</v>
      </c>
      <c r="T118" s="1">
        <v>7.2000000000000055</v>
      </c>
      <c r="U118" s="1">
        <v>-2.400000000000011</v>
      </c>
      <c r="W118" s="1">
        <v>7.2000000000000055</v>
      </c>
      <c r="X118" s="1">
        <v>3</v>
      </c>
      <c r="Z118" s="1">
        <v>4.5</v>
      </c>
      <c r="AA118" s="1">
        <v>4.500000000000005</v>
      </c>
      <c r="AC118" s="1">
        <v>2.7</v>
      </c>
      <c r="AD118" s="1">
        <v>7.5</v>
      </c>
    </row>
    <row r="119" spans="2:30" ht="12.75">
      <c r="B119" s="12">
        <f t="shared" si="15"/>
        <v>7.320000000000006</v>
      </c>
      <c r="C119" s="12">
        <f t="shared" si="10"/>
        <v>3.0133333333333274</v>
      </c>
      <c r="E119" s="25">
        <f t="shared" si="6"/>
        <v>7.320000000000006</v>
      </c>
      <c r="F119" s="25">
        <f t="shared" si="11"/>
        <v>-4.306666666666678</v>
      </c>
      <c r="G119" s="25"/>
      <c r="H119" s="8">
        <f t="shared" si="7"/>
        <v>7.320000000000006</v>
      </c>
      <c r="I119" s="25">
        <f t="shared" si="12"/>
        <v>3</v>
      </c>
      <c r="J119" s="25"/>
      <c r="K119" s="6">
        <f t="shared" si="13"/>
        <v>3.6666666666666665</v>
      </c>
      <c r="L119" s="9">
        <f t="shared" si="16"/>
        <v>4.066666666666672</v>
      </c>
      <c r="N119" s="10">
        <f t="shared" si="17"/>
        <v>2.236666666666665</v>
      </c>
      <c r="O119" s="1">
        <f t="shared" si="14"/>
        <v>6.666666666666667</v>
      </c>
      <c r="Q119" s="1">
        <v>7.320000000000006</v>
      </c>
      <c r="R119" s="1">
        <v>4.679999999999994</v>
      </c>
      <c r="T119" s="1">
        <v>7.320000000000006</v>
      </c>
      <c r="U119" s="1">
        <v>-2.6400000000000112</v>
      </c>
      <c r="W119" s="1">
        <v>7.320000000000006</v>
      </c>
      <c r="X119" s="1">
        <v>3</v>
      </c>
      <c r="Z119" s="1">
        <v>4.5</v>
      </c>
      <c r="AA119" s="1">
        <v>4.5750000000000055</v>
      </c>
      <c r="AC119" s="1">
        <v>2.745</v>
      </c>
      <c r="AD119" s="1">
        <v>7.5</v>
      </c>
    </row>
    <row r="120" spans="2:30" ht="12.75">
      <c r="B120" s="12">
        <f t="shared" si="15"/>
        <v>7.440000000000006</v>
      </c>
      <c r="C120" s="12">
        <f t="shared" si="10"/>
        <v>2.8933333333333273</v>
      </c>
      <c r="E120" s="25">
        <f t="shared" si="6"/>
        <v>7.440000000000006</v>
      </c>
      <c r="F120" s="25">
        <f t="shared" si="11"/>
        <v>-4.546666666666678</v>
      </c>
      <c r="G120" s="25"/>
      <c r="H120" s="8">
        <f t="shared" si="7"/>
        <v>7.440000000000006</v>
      </c>
      <c r="I120" s="25">
        <f t="shared" si="12"/>
        <v>3</v>
      </c>
      <c r="J120" s="25"/>
      <c r="K120" s="6">
        <f t="shared" si="13"/>
        <v>3.6666666666666665</v>
      </c>
      <c r="L120" s="9">
        <f t="shared" si="16"/>
        <v>4.133333333333338</v>
      </c>
      <c r="N120" s="10">
        <f t="shared" si="17"/>
        <v>2.2733333333333317</v>
      </c>
      <c r="O120" s="1">
        <f t="shared" si="14"/>
        <v>6.666666666666667</v>
      </c>
      <c r="Q120" s="1">
        <v>7.440000000000006</v>
      </c>
      <c r="R120" s="1">
        <v>4.559999999999994</v>
      </c>
      <c r="T120" s="1">
        <v>7.440000000000006</v>
      </c>
      <c r="U120" s="1">
        <v>-2.8800000000000114</v>
      </c>
      <c r="W120" s="1">
        <v>7.440000000000006</v>
      </c>
      <c r="X120" s="1">
        <v>3</v>
      </c>
      <c r="Z120" s="1">
        <v>4.5</v>
      </c>
      <c r="AA120" s="1">
        <v>4.650000000000006</v>
      </c>
      <c r="AC120" s="1">
        <v>2.79</v>
      </c>
      <c r="AD120" s="1">
        <v>7.5</v>
      </c>
    </row>
    <row r="121" spans="2:30" ht="12.75">
      <c r="B121" s="12">
        <f t="shared" si="15"/>
        <v>7.560000000000006</v>
      </c>
      <c r="C121" s="12">
        <f t="shared" si="10"/>
        <v>2.773333333333327</v>
      </c>
      <c r="E121" s="25">
        <f t="shared" si="6"/>
        <v>7.560000000000006</v>
      </c>
      <c r="F121" s="25">
        <f t="shared" si="11"/>
        <v>-4.786666666666679</v>
      </c>
      <c r="G121" s="25"/>
      <c r="H121" s="8">
        <f t="shared" si="7"/>
        <v>7.560000000000006</v>
      </c>
      <c r="I121" s="25">
        <f t="shared" si="12"/>
        <v>3</v>
      </c>
      <c r="J121" s="25"/>
      <c r="K121" s="6">
        <f t="shared" si="13"/>
        <v>3.6666666666666665</v>
      </c>
      <c r="L121" s="9">
        <f t="shared" si="16"/>
        <v>4.200000000000005</v>
      </c>
      <c r="N121" s="10">
        <f t="shared" si="17"/>
        <v>2.3099999999999983</v>
      </c>
      <c r="O121" s="1">
        <f t="shared" si="14"/>
        <v>6.666666666666667</v>
      </c>
      <c r="Q121" s="1">
        <v>7.560000000000006</v>
      </c>
      <c r="R121" s="1">
        <v>4.439999999999994</v>
      </c>
      <c r="T121" s="1">
        <v>7.560000000000006</v>
      </c>
      <c r="U121" s="1">
        <v>-3.1200000000000117</v>
      </c>
      <c r="W121" s="1">
        <v>7.560000000000006</v>
      </c>
      <c r="X121" s="1">
        <v>3</v>
      </c>
      <c r="Z121" s="1">
        <v>4.5</v>
      </c>
      <c r="AA121" s="1">
        <v>4.725000000000006</v>
      </c>
      <c r="AC121" s="1">
        <v>2.835</v>
      </c>
      <c r="AD121" s="1">
        <v>7.5</v>
      </c>
    </row>
    <row r="122" spans="2:30" ht="12.75">
      <c r="B122" s="12">
        <f t="shared" si="15"/>
        <v>7.680000000000006</v>
      </c>
      <c r="C122" s="12">
        <f aca="true" t="shared" si="18" ref="C122:C153">a-b*(B122)-Qb</f>
        <v>2.653333333333327</v>
      </c>
      <c r="E122" s="25">
        <f t="shared" si="6"/>
        <v>7.680000000000006</v>
      </c>
      <c r="F122" s="25">
        <f aca="true" t="shared" si="19" ref="F122:F153">a-2*b*(E122)-Qb</f>
        <v>-5.026666666666679</v>
      </c>
      <c r="G122" s="25"/>
      <c r="H122" s="8">
        <f t="shared" si="7"/>
        <v>7.680000000000006</v>
      </c>
      <c r="I122" s="25">
        <f aca="true" t="shared" si="20" ref="I122:I158">MCa</f>
        <v>3</v>
      </c>
      <c r="J122" s="25"/>
      <c r="K122" s="6">
        <f aca="true" t="shared" si="21" ref="K122:K158">Qa</f>
        <v>3.6666666666666665</v>
      </c>
      <c r="L122" s="9">
        <f t="shared" si="16"/>
        <v>4.266666666666671</v>
      </c>
      <c r="N122" s="10">
        <f t="shared" si="17"/>
        <v>2.346666666666665</v>
      </c>
      <c r="O122" s="1">
        <f aca="true" t="shared" si="22" ref="O122:O158">P</f>
        <v>6.666666666666667</v>
      </c>
      <c r="Q122" s="1">
        <v>7.680000000000006</v>
      </c>
      <c r="R122" s="1">
        <v>4.319999999999994</v>
      </c>
      <c r="T122" s="1">
        <v>7.680000000000006</v>
      </c>
      <c r="U122" s="1">
        <v>-3.360000000000012</v>
      </c>
      <c r="W122" s="1">
        <v>7.680000000000006</v>
      </c>
      <c r="X122" s="1">
        <v>3</v>
      </c>
      <c r="Z122" s="1">
        <v>4.5</v>
      </c>
      <c r="AA122" s="1">
        <v>4.800000000000006</v>
      </c>
      <c r="AC122" s="1">
        <v>2.88</v>
      </c>
      <c r="AD122" s="1">
        <v>7.5</v>
      </c>
    </row>
    <row r="123" spans="2:30" ht="12.75">
      <c r="B123" s="12">
        <f aca="true" t="shared" si="23" ref="B123:B158">B122+a/(b*$D$54)</f>
        <v>7.800000000000006</v>
      </c>
      <c r="C123" s="12">
        <f t="shared" si="18"/>
        <v>2.533333333333327</v>
      </c>
      <c r="E123" s="25">
        <f aca="true" t="shared" si="24" ref="E123:E158">B123</f>
        <v>7.800000000000006</v>
      </c>
      <c r="F123" s="25">
        <f t="shared" si="19"/>
        <v>-5.266666666666679</v>
      </c>
      <c r="G123" s="25"/>
      <c r="H123" s="8">
        <f aca="true" t="shared" si="25" ref="H123:H158">E123</f>
        <v>7.800000000000006</v>
      </c>
      <c r="I123" s="25">
        <f t="shared" si="20"/>
        <v>3</v>
      </c>
      <c r="J123" s="25"/>
      <c r="K123" s="6">
        <f t="shared" si="21"/>
        <v>3.6666666666666665</v>
      </c>
      <c r="L123" s="9">
        <f aca="true" t="shared" si="26" ref="L123:L158">L122+P/$D$54</f>
        <v>4.3333333333333375</v>
      </c>
      <c r="N123" s="10">
        <f aca="true" t="shared" si="27" ref="N123:N158">N122+Qa/$D$54</f>
        <v>2.3833333333333315</v>
      </c>
      <c r="O123" s="1">
        <f t="shared" si="22"/>
        <v>6.666666666666667</v>
      </c>
      <c r="Q123" s="1">
        <v>7.800000000000006</v>
      </c>
      <c r="R123" s="1">
        <v>4.199999999999994</v>
      </c>
      <c r="T123" s="1">
        <v>7.800000000000006</v>
      </c>
      <c r="U123" s="1">
        <v>-3.600000000000012</v>
      </c>
      <c r="W123" s="1">
        <v>7.800000000000006</v>
      </c>
      <c r="X123" s="1">
        <v>3</v>
      </c>
      <c r="Z123" s="1">
        <v>4.5</v>
      </c>
      <c r="AA123" s="1">
        <v>4.875000000000006</v>
      </c>
      <c r="AC123" s="1">
        <v>2.925</v>
      </c>
      <c r="AD123" s="1">
        <v>7.5</v>
      </c>
    </row>
    <row r="124" spans="2:30" ht="12.75">
      <c r="B124" s="12">
        <f t="shared" si="23"/>
        <v>7.920000000000006</v>
      </c>
      <c r="C124" s="12">
        <f t="shared" si="18"/>
        <v>2.413333333333327</v>
      </c>
      <c r="E124" s="25">
        <f t="shared" si="24"/>
        <v>7.920000000000006</v>
      </c>
      <c r="F124" s="25">
        <f t="shared" si="19"/>
        <v>-5.506666666666679</v>
      </c>
      <c r="G124" s="25"/>
      <c r="H124" s="8">
        <f t="shared" si="25"/>
        <v>7.920000000000006</v>
      </c>
      <c r="I124" s="25">
        <f t="shared" si="20"/>
        <v>3</v>
      </c>
      <c r="J124" s="25"/>
      <c r="K124" s="6">
        <f t="shared" si="21"/>
        <v>3.6666666666666665</v>
      </c>
      <c r="L124" s="9">
        <f t="shared" si="26"/>
        <v>4.400000000000004</v>
      </c>
      <c r="N124" s="10">
        <f t="shared" si="27"/>
        <v>2.419999999999998</v>
      </c>
      <c r="O124" s="1">
        <f t="shared" si="22"/>
        <v>6.666666666666667</v>
      </c>
      <c r="Q124" s="1">
        <v>7.920000000000006</v>
      </c>
      <c r="R124" s="1">
        <v>4.079999999999994</v>
      </c>
      <c r="T124" s="1">
        <v>7.920000000000006</v>
      </c>
      <c r="U124" s="1">
        <v>-3.8400000000000123</v>
      </c>
      <c r="W124" s="1">
        <v>7.920000000000006</v>
      </c>
      <c r="X124" s="1">
        <v>3</v>
      </c>
      <c r="Z124" s="1">
        <v>4.5</v>
      </c>
      <c r="AA124" s="1">
        <v>4.950000000000006</v>
      </c>
      <c r="AC124" s="1">
        <v>2.97</v>
      </c>
      <c r="AD124" s="1">
        <v>7.5</v>
      </c>
    </row>
    <row r="125" spans="2:30" ht="12.75">
      <c r="B125" s="12">
        <f t="shared" si="23"/>
        <v>8.040000000000006</v>
      </c>
      <c r="C125" s="12">
        <f t="shared" si="18"/>
        <v>2.293333333333327</v>
      </c>
      <c r="E125" s="25">
        <f t="shared" si="24"/>
        <v>8.040000000000006</v>
      </c>
      <c r="F125" s="25">
        <f t="shared" si="19"/>
        <v>-5.7466666666666795</v>
      </c>
      <c r="G125" s="25"/>
      <c r="H125" s="8">
        <f t="shared" si="25"/>
        <v>8.040000000000006</v>
      </c>
      <c r="I125" s="25">
        <f t="shared" si="20"/>
        <v>3</v>
      </c>
      <c r="J125" s="25"/>
      <c r="K125" s="6">
        <f t="shared" si="21"/>
        <v>3.6666666666666665</v>
      </c>
      <c r="L125" s="9">
        <f t="shared" si="26"/>
        <v>4.46666666666667</v>
      </c>
      <c r="N125" s="10">
        <f t="shared" si="27"/>
        <v>2.4566666666666648</v>
      </c>
      <c r="O125" s="1">
        <f t="shared" si="22"/>
        <v>6.666666666666667</v>
      </c>
      <c r="Q125" s="1">
        <v>8.040000000000006</v>
      </c>
      <c r="R125" s="1">
        <v>3.9599999999999937</v>
      </c>
      <c r="T125" s="1">
        <v>8.040000000000006</v>
      </c>
      <c r="U125" s="1">
        <v>-4.0800000000000125</v>
      </c>
      <c r="W125" s="1">
        <v>8.040000000000006</v>
      </c>
      <c r="X125" s="1">
        <v>3</v>
      </c>
      <c r="Z125" s="1">
        <v>4.5</v>
      </c>
      <c r="AA125" s="1">
        <v>5.025000000000007</v>
      </c>
      <c r="AC125" s="1">
        <v>3.015</v>
      </c>
      <c r="AD125" s="1">
        <v>7.5</v>
      </c>
    </row>
    <row r="126" spans="2:30" ht="12.75">
      <c r="B126" s="12">
        <f t="shared" si="23"/>
        <v>8.160000000000005</v>
      </c>
      <c r="C126" s="12">
        <f t="shared" si="18"/>
        <v>2.1733333333333276</v>
      </c>
      <c r="E126" s="25">
        <f t="shared" si="24"/>
        <v>8.160000000000005</v>
      </c>
      <c r="F126" s="25">
        <f t="shared" si="19"/>
        <v>-5.986666666666678</v>
      </c>
      <c r="G126" s="25"/>
      <c r="H126" s="8">
        <f t="shared" si="25"/>
        <v>8.160000000000005</v>
      </c>
      <c r="I126" s="25">
        <f t="shared" si="20"/>
        <v>3</v>
      </c>
      <c r="J126" s="25"/>
      <c r="K126" s="6">
        <f t="shared" si="21"/>
        <v>3.6666666666666665</v>
      </c>
      <c r="L126" s="9">
        <f t="shared" si="26"/>
        <v>4.533333333333337</v>
      </c>
      <c r="N126" s="10">
        <f t="shared" si="27"/>
        <v>2.4933333333333314</v>
      </c>
      <c r="O126" s="1">
        <f t="shared" si="22"/>
        <v>6.666666666666667</v>
      </c>
      <c r="Q126" s="1">
        <v>8.160000000000005</v>
      </c>
      <c r="R126" s="1">
        <v>3.8399999999999945</v>
      </c>
      <c r="T126" s="1">
        <v>8.160000000000005</v>
      </c>
      <c r="U126" s="1">
        <v>-4.320000000000011</v>
      </c>
      <c r="W126" s="1">
        <v>8.160000000000005</v>
      </c>
      <c r="X126" s="1">
        <v>3</v>
      </c>
      <c r="Z126" s="1">
        <v>4.5</v>
      </c>
      <c r="AA126" s="1">
        <v>5.100000000000007</v>
      </c>
      <c r="AC126" s="1">
        <v>3.06</v>
      </c>
      <c r="AD126" s="1">
        <v>7.5</v>
      </c>
    </row>
    <row r="127" spans="2:30" ht="12.75">
      <c r="B127" s="12">
        <f t="shared" si="23"/>
        <v>8.280000000000005</v>
      </c>
      <c r="C127" s="12">
        <f t="shared" si="18"/>
        <v>2.0533333333333283</v>
      </c>
      <c r="E127" s="25">
        <f t="shared" si="24"/>
        <v>8.280000000000005</v>
      </c>
      <c r="F127" s="25">
        <f t="shared" si="19"/>
        <v>-6.226666666666676</v>
      </c>
      <c r="G127" s="25"/>
      <c r="H127" s="8">
        <f t="shared" si="25"/>
        <v>8.280000000000005</v>
      </c>
      <c r="I127" s="25">
        <f t="shared" si="20"/>
        <v>3</v>
      </c>
      <c r="J127" s="25"/>
      <c r="K127" s="6">
        <f t="shared" si="21"/>
        <v>3.6666666666666665</v>
      </c>
      <c r="L127" s="9">
        <f t="shared" si="26"/>
        <v>4.600000000000003</v>
      </c>
      <c r="N127" s="10">
        <f t="shared" si="27"/>
        <v>2.529999999999998</v>
      </c>
      <c r="O127" s="1">
        <f t="shared" si="22"/>
        <v>6.666666666666667</v>
      </c>
      <c r="Q127" s="1">
        <v>8.28</v>
      </c>
      <c r="R127" s="1">
        <v>3.72</v>
      </c>
      <c r="T127" s="1">
        <v>8.28</v>
      </c>
      <c r="U127" s="1">
        <v>-4.560000000000009</v>
      </c>
      <c r="W127" s="1">
        <v>8.28</v>
      </c>
      <c r="X127" s="1">
        <v>3</v>
      </c>
      <c r="Z127" s="1">
        <v>4.5</v>
      </c>
      <c r="AA127" s="1">
        <v>5.175000000000007</v>
      </c>
      <c r="AC127" s="1">
        <v>3.105</v>
      </c>
      <c r="AD127" s="1">
        <v>7.5</v>
      </c>
    </row>
    <row r="128" spans="2:30" ht="12.75">
      <c r="B128" s="12">
        <f t="shared" si="23"/>
        <v>8.400000000000004</v>
      </c>
      <c r="C128" s="12">
        <f t="shared" si="18"/>
        <v>1.9333333333333294</v>
      </c>
      <c r="E128" s="25">
        <f t="shared" si="24"/>
        <v>8.400000000000004</v>
      </c>
      <c r="F128" s="25">
        <f t="shared" si="19"/>
        <v>-6.466666666666675</v>
      </c>
      <c r="G128" s="25"/>
      <c r="H128" s="8">
        <f t="shared" si="25"/>
        <v>8.400000000000004</v>
      </c>
      <c r="I128" s="25">
        <f t="shared" si="20"/>
        <v>3</v>
      </c>
      <c r="J128" s="25"/>
      <c r="K128" s="6">
        <f t="shared" si="21"/>
        <v>3.6666666666666665</v>
      </c>
      <c r="L128" s="9">
        <f t="shared" si="26"/>
        <v>4.66666666666667</v>
      </c>
      <c r="N128" s="10">
        <f t="shared" si="27"/>
        <v>2.5666666666666647</v>
      </c>
      <c r="O128" s="1">
        <f t="shared" si="22"/>
        <v>6.666666666666667</v>
      </c>
      <c r="Q128" s="1">
        <v>8.4</v>
      </c>
      <c r="R128" s="1">
        <v>3.6</v>
      </c>
      <c r="T128" s="1">
        <v>8.4</v>
      </c>
      <c r="U128" s="1">
        <v>-4.800000000000008</v>
      </c>
      <c r="W128" s="1">
        <v>8.4</v>
      </c>
      <c r="X128" s="1">
        <v>3</v>
      </c>
      <c r="Z128" s="1">
        <v>4.5</v>
      </c>
      <c r="AA128" s="1">
        <v>5.250000000000007</v>
      </c>
      <c r="AC128" s="1">
        <v>3.15</v>
      </c>
      <c r="AD128" s="1">
        <v>7.5</v>
      </c>
    </row>
    <row r="129" spans="2:30" ht="12.75">
      <c r="B129" s="12">
        <f t="shared" si="23"/>
        <v>8.520000000000003</v>
      </c>
      <c r="C129" s="12">
        <f t="shared" si="18"/>
        <v>1.8133333333333301</v>
      </c>
      <c r="E129" s="25">
        <f t="shared" si="24"/>
        <v>8.520000000000003</v>
      </c>
      <c r="F129" s="25">
        <f t="shared" si="19"/>
        <v>-6.706666666666673</v>
      </c>
      <c r="G129" s="25"/>
      <c r="H129" s="8">
        <f t="shared" si="25"/>
        <v>8.520000000000003</v>
      </c>
      <c r="I129" s="25">
        <f t="shared" si="20"/>
        <v>3</v>
      </c>
      <c r="J129" s="25"/>
      <c r="K129" s="6">
        <f t="shared" si="21"/>
        <v>3.6666666666666665</v>
      </c>
      <c r="L129" s="9">
        <f t="shared" si="26"/>
        <v>4.733333333333336</v>
      </c>
      <c r="N129" s="10">
        <f t="shared" si="27"/>
        <v>2.6033333333333313</v>
      </c>
      <c r="O129" s="1">
        <f t="shared" si="22"/>
        <v>6.666666666666667</v>
      </c>
      <c r="Q129" s="1">
        <v>8.52</v>
      </c>
      <c r="R129" s="1">
        <v>3.48</v>
      </c>
      <c r="T129" s="1">
        <v>8.52</v>
      </c>
      <c r="U129" s="1">
        <v>-5.040000000000006</v>
      </c>
      <c r="W129" s="1">
        <v>8.52</v>
      </c>
      <c r="X129" s="1">
        <v>3</v>
      </c>
      <c r="Z129" s="1">
        <v>4.5</v>
      </c>
      <c r="AA129" s="1">
        <v>5.325000000000007</v>
      </c>
      <c r="AC129" s="1">
        <v>3.195</v>
      </c>
      <c r="AD129" s="1">
        <v>7.5</v>
      </c>
    </row>
    <row r="130" spans="2:30" ht="12.75">
      <c r="B130" s="12">
        <f t="shared" si="23"/>
        <v>8.640000000000002</v>
      </c>
      <c r="C130" s="12">
        <f t="shared" si="18"/>
        <v>1.693333333333331</v>
      </c>
      <c r="E130" s="25">
        <f t="shared" si="24"/>
        <v>8.640000000000002</v>
      </c>
      <c r="F130" s="25">
        <f t="shared" si="19"/>
        <v>-6.946666666666672</v>
      </c>
      <c r="G130" s="25"/>
      <c r="H130" s="8">
        <f t="shared" si="25"/>
        <v>8.640000000000002</v>
      </c>
      <c r="I130" s="25">
        <f t="shared" si="20"/>
        <v>3</v>
      </c>
      <c r="J130" s="25"/>
      <c r="K130" s="6">
        <f t="shared" si="21"/>
        <v>3.6666666666666665</v>
      </c>
      <c r="L130" s="9">
        <f t="shared" si="26"/>
        <v>4.8000000000000025</v>
      </c>
      <c r="N130" s="10">
        <f t="shared" si="27"/>
        <v>2.639999999999998</v>
      </c>
      <c r="O130" s="1">
        <f t="shared" si="22"/>
        <v>6.666666666666667</v>
      </c>
      <c r="Q130" s="1">
        <v>8.64</v>
      </c>
      <c r="R130" s="1">
        <v>3.36</v>
      </c>
      <c r="T130" s="1">
        <v>8.64</v>
      </c>
      <c r="U130" s="1">
        <v>-5.28</v>
      </c>
      <c r="W130" s="1">
        <v>8.64</v>
      </c>
      <c r="X130" s="1">
        <v>3</v>
      </c>
      <c r="Z130" s="1">
        <v>4.5</v>
      </c>
      <c r="AA130" s="1">
        <v>5.4000000000000075</v>
      </c>
      <c r="AC130" s="1">
        <v>3.24</v>
      </c>
      <c r="AD130" s="1">
        <v>7.5</v>
      </c>
    </row>
    <row r="131" spans="2:30" ht="12.75">
      <c r="B131" s="12">
        <f t="shared" si="23"/>
        <v>8.760000000000002</v>
      </c>
      <c r="C131" s="12">
        <f t="shared" si="18"/>
        <v>1.5733333333333317</v>
      </c>
      <c r="E131" s="25">
        <f t="shared" si="24"/>
        <v>8.760000000000002</v>
      </c>
      <c r="F131" s="25">
        <f t="shared" si="19"/>
        <v>-7.18666666666667</v>
      </c>
      <c r="G131" s="25"/>
      <c r="H131" s="8">
        <f t="shared" si="25"/>
        <v>8.760000000000002</v>
      </c>
      <c r="I131" s="25">
        <f t="shared" si="20"/>
        <v>3</v>
      </c>
      <c r="J131" s="25"/>
      <c r="K131" s="6">
        <f t="shared" si="21"/>
        <v>3.6666666666666665</v>
      </c>
      <c r="L131" s="9">
        <f t="shared" si="26"/>
        <v>4.866666666666669</v>
      </c>
      <c r="N131" s="10">
        <f t="shared" si="27"/>
        <v>2.6766666666666645</v>
      </c>
      <c r="O131" s="1">
        <f t="shared" si="22"/>
        <v>6.666666666666667</v>
      </c>
      <c r="Q131" s="1">
        <v>8.76</v>
      </c>
      <c r="R131" s="1">
        <v>3.24</v>
      </c>
      <c r="T131" s="1">
        <v>8.76</v>
      </c>
      <c r="U131" s="1">
        <v>-5.52</v>
      </c>
      <c r="W131" s="1">
        <v>8.76</v>
      </c>
      <c r="X131" s="1">
        <v>3</v>
      </c>
      <c r="Z131" s="1">
        <v>4.5</v>
      </c>
      <c r="AA131" s="1">
        <v>5.475000000000008</v>
      </c>
      <c r="AC131" s="1">
        <v>3.285</v>
      </c>
      <c r="AD131" s="1">
        <v>7.5</v>
      </c>
    </row>
    <row r="132" spans="2:30" ht="12.75">
      <c r="B132" s="12">
        <f t="shared" si="23"/>
        <v>8.88</v>
      </c>
      <c r="C132" s="12">
        <f t="shared" si="18"/>
        <v>1.4533333333333325</v>
      </c>
      <c r="E132" s="25">
        <f t="shared" si="24"/>
        <v>8.88</v>
      </c>
      <c r="F132" s="25">
        <f t="shared" si="19"/>
        <v>-7.4266666666666685</v>
      </c>
      <c r="G132" s="25"/>
      <c r="H132" s="8">
        <f t="shared" si="25"/>
        <v>8.88</v>
      </c>
      <c r="I132" s="25">
        <f t="shared" si="20"/>
        <v>3</v>
      </c>
      <c r="J132" s="25"/>
      <c r="K132" s="6">
        <f t="shared" si="21"/>
        <v>3.6666666666666665</v>
      </c>
      <c r="L132" s="9">
        <f t="shared" si="26"/>
        <v>4.933333333333335</v>
      </c>
      <c r="N132" s="10">
        <f t="shared" si="27"/>
        <v>2.713333333333331</v>
      </c>
      <c r="O132" s="1">
        <f t="shared" si="22"/>
        <v>6.666666666666667</v>
      </c>
      <c r="Q132" s="1">
        <v>8.88</v>
      </c>
      <c r="R132" s="1">
        <v>3.12</v>
      </c>
      <c r="T132" s="1">
        <v>8.88</v>
      </c>
      <c r="U132" s="1">
        <v>-5.76</v>
      </c>
      <c r="W132" s="1">
        <v>8.88</v>
      </c>
      <c r="X132" s="1">
        <v>3</v>
      </c>
      <c r="Z132" s="1">
        <v>4.5</v>
      </c>
      <c r="AA132" s="1">
        <v>5.550000000000008</v>
      </c>
      <c r="AC132" s="1">
        <v>3.33</v>
      </c>
      <c r="AD132" s="1">
        <v>7.5</v>
      </c>
    </row>
    <row r="133" spans="2:30" ht="12.75">
      <c r="B133" s="12">
        <f t="shared" si="23"/>
        <v>9</v>
      </c>
      <c r="C133" s="12">
        <f t="shared" si="18"/>
        <v>1.3333333333333333</v>
      </c>
      <c r="E133" s="25">
        <f t="shared" si="24"/>
        <v>9</v>
      </c>
      <c r="F133" s="25">
        <f t="shared" si="19"/>
        <v>-7.666666666666667</v>
      </c>
      <c r="G133" s="25"/>
      <c r="H133" s="8">
        <f t="shared" si="25"/>
        <v>9</v>
      </c>
      <c r="I133" s="25">
        <f t="shared" si="20"/>
        <v>3</v>
      </c>
      <c r="J133" s="25"/>
      <c r="K133" s="6">
        <f t="shared" si="21"/>
        <v>3.6666666666666665</v>
      </c>
      <c r="L133" s="9">
        <f t="shared" si="26"/>
        <v>5.000000000000002</v>
      </c>
      <c r="N133" s="10">
        <f t="shared" si="27"/>
        <v>2.749999999999998</v>
      </c>
      <c r="O133" s="1">
        <f t="shared" si="22"/>
        <v>6.666666666666667</v>
      </c>
      <c r="Q133" s="1">
        <v>9</v>
      </c>
      <c r="R133" s="1">
        <v>3</v>
      </c>
      <c r="T133" s="1">
        <v>9</v>
      </c>
      <c r="U133" s="1">
        <v>-6</v>
      </c>
      <c r="W133" s="1">
        <v>9</v>
      </c>
      <c r="X133" s="1">
        <v>3</v>
      </c>
      <c r="Z133" s="1">
        <v>4.5</v>
      </c>
      <c r="AA133" s="1">
        <v>5.625000000000008</v>
      </c>
      <c r="AC133" s="1">
        <v>3.375</v>
      </c>
      <c r="AD133" s="1">
        <v>7.5</v>
      </c>
    </row>
    <row r="134" spans="2:30" ht="12.75">
      <c r="B134" s="12">
        <f t="shared" si="23"/>
        <v>9.12</v>
      </c>
      <c r="C134" s="12">
        <f t="shared" si="18"/>
        <v>1.213333333333334</v>
      </c>
      <c r="E134" s="25">
        <f t="shared" si="24"/>
        <v>9.12</v>
      </c>
      <c r="F134" s="25">
        <f t="shared" si="19"/>
        <v>-7.906666666666665</v>
      </c>
      <c r="G134" s="25"/>
      <c r="H134" s="8">
        <f t="shared" si="25"/>
        <v>9.12</v>
      </c>
      <c r="I134" s="25">
        <f t="shared" si="20"/>
        <v>3</v>
      </c>
      <c r="J134" s="25"/>
      <c r="K134" s="6">
        <f t="shared" si="21"/>
        <v>3.6666666666666665</v>
      </c>
      <c r="L134" s="9">
        <f t="shared" si="26"/>
        <v>5.066666666666668</v>
      </c>
      <c r="N134" s="10">
        <f t="shared" si="27"/>
        <v>2.7866666666666644</v>
      </c>
      <c r="O134" s="1">
        <f t="shared" si="22"/>
        <v>6.666666666666667</v>
      </c>
      <c r="Q134" s="1">
        <v>9.12</v>
      </c>
      <c r="R134" s="1">
        <v>2.88</v>
      </c>
      <c r="T134" s="1">
        <v>9.12</v>
      </c>
      <c r="U134" s="1">
        <v>-6.24</v>
      </c>
      <c r="W134" s="1">
        <v>9.12</v>
      </c>
      <c r="X134" s="1">
        <v>3</v>
      </c>
      <c r="Z134" s="1">
        <v>4.5</v>
      </c>
      <c r="AA134" s="1">
        <v>5.700000000000008</v>
      </c>
      <c r="AC134" s="1">
        <v>3.42</v>
      </c>
      <c r="AD134" s="1">
        <v>7.5</v>
      </c>
    </row>
    <row r="135" spans="2:30" ht="12.75">
      <c r="B135" s="12">
        <f t="shared" si="23"/>
        <v>9.239999999999998</v>
      </c>
      <c r="C135" s="12">
        <f t="shared" si="18"/>
        <v>1.0933333333333348</v>
      </c>
      <c r="E135" s="25">
        <f t="shared" si="24"/>
        <v>9.239999999999998</v>
      </c>
      <c r="F135" s="25">
        <f t="shared" si="19"/>
        <v>-8.146666666666663</v>
      </c>
      <c r="G135" s="25"/>
      <c r="H135" s="8">
        <f t="shared" si="25"/>
        <v>9.239999999999998</v>
      </c>
      <c r="I135" s="25">
        <f t="shared" si="20"/>
        <v>3</v>
      </c>
      <c r="J135" s="25"/>
      <c r="K135" s="6">
        <f t="shared" si="21"/>
        <v>3.6666666666666665</v>
      </c>
      <c r="L135" s="9">
        <f t="shared" si="26"/>
        <v>5.133333333333335</v>
      </c>
      <c r="N135" s="10">
        <f t="shared" si="27"/>
        <v>2.823333333333331</v>
      </c>
      <c r="O135" s="1">
        <f t="shared" si="22"/>
        <v>6.666666666666667</v>
      </c>
      <c r="Q135" s="1">
        <v>9.24</v>
      </c>
      <c r="R135" s="1">
        <v>2.76</v>
      </c>
      <c r="T135" s="1">
        <v>9.24</v>
      </c>
      <c r="U135" s="1">
        <v>-6.48</v>
      </c>
      <c r="W135" s="1">
        <v>9.24</v>
      </c>
      <c r="X135" s="1">
        <v>3</v>
      </c>
      <c r="Z135" s="1">
        <v>4.5</v>
      </c>
      <c r="AA135" s="1">
        <v>5.775000000000008</v>
      </c>
      <c r="AC135" s="1">
        <v>3.465</v>
      </c>
      <c r="AD135" s="1">
        <v>7.5</v>
      </c>
    </row>
    <row r="136" spans="2:30" ht="12.75">
      <c r="B136" s="12">
        <f t="shared" si="23"/>
        <v>9.359999999999998</v>
      </c>
      <c r="C136" s="12">
        <f t="shared" si="18"/>
        <v>0.9733333333333356</v>
      </c>
      <c r="E136" s="25">
        <f t="shared" si="24"/>
        <v>9.359999999999998</v>
      </c>
      <c r="F136" s="25">
        <f t="shared" si="19"/>
        <v>-8.386666666666661</v>
      </c>
      <c r="G136" s="25"/>
      <c r="H136" s="8">
        <f t="shared" si="25"/>
        <v>9.359999999999998</v>
      </c>
      <c r="I136" s="25">
        <f t="shared" si="20"/>
        <v>3</v>
      </c>
      <c r="J136" s="25"/>
      <c r="K136" s="6">
        <f t="shared" si="21"/>
        <v>3.6666666666666665</v>
      </c>
      <c r="L136" s="9">
        <f t="shared" si="26"/>
        <v>5.200000000000001</v>
      </c>
      <c r="N136" s="10">
        <f t="shared" si="27"/>
        <v>2.8599999999999977</v>
      </c>
      <c r="O136" s="1">
        <f t="shared" si="22"/>
        <v>6.666666666666667</v>
      </c>
      <c r="Q136" s="1">
        <v>9.36</v>
      </c>
      <c r="R136" s="1">
        <v>2.64</v>
      </c>
      <c r="T136" s="1">
        <v>9.36</v>
      </c>
      <c r="U136" s="1">
        <v>-6.72</v>
      </c>
      <c r="W136" s="1">
        <v>9.36</v>
      </c>
      <c r="X136" s="1">
        <v>3</v>
      </c>
      <c r="Z136" s="1">
        <v>4.5</v>
      </c>
      <c r="AA136" s="1">
        <v>5.8500000000000085</v>
      </c>
      <c r="AC136" s="1">
        <v>3.51</v>
      </c>
      <c r="AD136" s="1">
        <v>7.5</v>
      </c>
    </row>
    <row r="137" spans="2:30" ht="12.75">
      <c r="B137" s="12">
        <f t="shared" si="23"/>
        <v>9.479999999999997</v>
      </c>
      <c r="C137" s="12">
        <f t="shared" si="18"/>
        <v>0.8533333333333364</v>
      </c>
      <c r="E137" s="25">
        <f t="shared" si="24"/>
        <v>9.479999999999997</v>
      </c>
      <c r="F137" s="25">
        <f t="shared" si="19"/>
        <v>-8.62666666666666</v>
      </c>
      <c r="G137" s="25"/>
      <c r="H137" s="8">
        <f t="shared" si="25"/>
        <v>9.479999999999997</v>
      </c>
      <c r="I137" s="25">
        <f t="shared" si="20"/>
        <v>3</v>
      </c>
      <c r="J137" s="25"/>
      <c r="K137" s="6">
        <f t="shared" si="21"/>
        <v>3.6666666666666665</v>
      </c>
      <c r="L137" s="9">
        <f t="shared" si="26"/>
        <v>5.2666666666666675</v>
      </c>
      <c r="N137" s="10">
        <f t="shared" si="27"/>
        <v>2.8966666666666643</v>
      </c>
      <c r="O137" s="1">
        <f t="shared" si="22"/>
        <v>6.666666666666667</v>
      </c>
      <c r="Q137" s="1">
        <v>9.48</v>
      </c>
      <c r="R137" s="1">
        <v>2.52</v>
      </c>
      <c r="T137" s="1">
        <v>9.48</v>
      </c>
      <c r="U137" s="1">
        <v>-6.959999999999994</v>
      </c>
      <c r="W137" s="1">
        <v>9.48</v>
      </c>
      <c r="X137" s="1">
        <v>3</v>
      </c>
      <c r="Z137" s="1">
        <v>4.5</v>
      </c>
      <c r="AA137" s="1">
        <v>5.925000000000009</v>
      </c>
      <c r="AC137" s="1">
        <v>3.555</v>
      </c>
      <c r="AD137" s="1">
        <v>7.5</v>
      </c>
    </row>
    <row r="138" spans="2:30" ht="12.75">
      <c r="B138" s="12">
        <f t="shared" si="23"/>
        <v>9.599999999999996</v>
      </c>
      <c r="C138" s="12">
        <f t="shared" si="18"/>
        <v>0.7333333333333372</v>
      </c>
      <c r="E138" s="25">
        <f t="shared" si="24"/>
        <v>9.599999999999996</v>
      </c>
      <c r="F138" s="25">
        <f t="shared" si="19"/>
        <v>-8.866666666666658</v>
      </c>
      <c r="G138" s="25"/>
      <c r="H138" s="8">
        <f t="shared" si="25"/>
        <v>9.599999999999996</v>
      </c>
      <c r="I138" s="25">
        <f t="shared" si="20"/>
        <v>3</v>
      </c>
      <c r="J138" s="25"/>
      <c r="K138" s="6">
        <f t="shared" si="21"/>
        <v>3.6666666666666665</v>
      </c>
      <c r="L138" s="9">
        <f t="shared" si="26"/>
        <v>5.333333333333334</v>
      </c>
      <c r="N138" s="10">
        <f t="shared" si="27"/>
        <v>2.933333333333331</v>
      </c>
      <c r="O138" s="1">
        <f t="shared" si="22"/>
        <v>6.666666666666667</v>
      </c>
      <c r="Q138" s="1">
        <v>9.6</v>
      </c>
      <c r="R138" s="1">
        <v>2.4</v>
      </c>
      <c r="T138" s="1">
        <v>9.6</v>
      </c>
      <c r="U138" s="1">
        <v>-7.199999999999992</v>
      </c>
      <c r="W138" s="1">
        <v>9.6</v>
      </c>
      <c r="X138" s="1">
        <v>3</v>
      </c>
      <c r="Z138" s="1">
        <v>4.5</v>
      </c>
      <c r="AA138" s="1">
        <v>6.000000000000009</v>
      </c>
      <c r="AC138" s="1">
        <v>3.6</v>
      </c>
      <c r="AD138" s="1">
        <v>7.5</v>
      </c>
    </row>
    <row r="139" spans="2:30" ht="12.75">
      <c r="B139" s="12">
        <f t="shared" si="23"/>
        <v>9.719999999999995</v>
      </c>
      <c r="C139" s="12">
        <f t="shared" si="18"/>
        <v>0.613333333333338</v>
      </c>
      <c r="E139" s="25">
        <f t="shared" si="24"/>
        <v>9.719999999999995</v>
      </c>
      <c r="F139" s="25">
        <f t="shared" si="19"/>
        <v>-9.106666666666657</v>
      </c>
      <c r="G139" s="25"/>
      <c r="H139" s="8">
        <f t="shared" si="25"/>
        <v>9.719999999999995</v>
      </c>
      <c r="I139" s="25">
        <f t="shared" si="20"/>
        <v>3</v>
      </c>
      <c r="J139" s="25"/>
      <c r="K139" s="6">
        <f t="shared" si="21"/>
        <v>3.6666666666666665</v>
      </c>
      <c r="L139" s="9">
        <f t="shared" si="26"/>
        <v>5.4</v>
      </c>
      <c r="N139" s="10">
        <f t="shared" si="27"/>
        <v>2.9699999999999975</v>
      </c>
      <c r="O139" s="1">
        <f t="shared" si="22"/>
        <v>6.666666666666667</v>
      </c>
      <c r="Q139" s="1">
        <v>9.72</v>
      </c>
      <c r="R139" s="1">
        <v>2.28</v>
      </c>
      <c r="T139" s="1">
        <v>9.72</v>
      </c>
      <c r="U139" s="1">
        <v>-7.439999999999991</v>
      </c>
      <c r="W139" s="1">
        <v>9.72</v>
      </c>
      <c r="X139" s="1">
        <v>3</v>
      </c>
      <c r="Z139" s="1">
        <v>4.5</v>
      </c>
      <c r="AA139" s="1">
        <v>6.075000000000009</v>
      </c>
      <c r="AC139" s="1">
        <v>3.645</v>
      </c>
      <c r="AD139" s="1">
        <v>7.5</v>
      </c>
    </row>
    <row r="140" spans="2:30" ht="12.75">
      <c r="B140" s="12">
        <f t="shared" si="23"/>
        <v>9.839999999999995</v>
      </c>
      <c r="C140" s="12">
        <f t="shared" si="18"/>
        <v>0.49333333333333873</v>
      </c>
      <c r="E140" s="25">
        <f t="shared" si="24"/>
        <v>9.839999999999995</v>
      </c>
      <c r="F140" s="25">
        <f t="shared" si="19"/>
        <v>-9.346666666666655</v>
      </c>
      <c r="G140" s="25"/>
      <c r="H140" s="8">
        <f t="shared" si="25"/>
        <v>9.839999999999995</v>
      </c>
      <c r="I140" s="25">
        <f t="shared" si="20"/>
        <v>3</v>
      </c>
      <c r="J140" s="25"/>
      <c r="K140" s="6">
        <f t="shared" si="21"/>
        <v>3.6666666666666665</v>
      </c>
      <c r="L140" s="9">
        <f t="shared" si="26"/>
        <v>5.466666666666667</v>
      </c>
      <c r="N140" s="10">
        <f t="shared" si="27"/>
        <v>3.006666666666664</v>
      </c>
      <c r="O140" s="1">
        <f t="shared" si="22"/>
        <v>6.666666666666667</v>
      </c>
      <c r="Q140" s="1">
        <v>9.839999999999995</v>
      </c>
      <c r="R140" s="1">
        <v>2.1600000000000055</v>
      </c>
      <c r="T140" s="1">
        <v>9.839999999999995</v>
      </c>
      <c r="U140" s="1">
        <v>-7.679999999999989</v>
      </c>
      <c r="W140" s="1">
        <v>9.839999999999995</v>
      </c>
      <c r="X140" s="1">
        <v>3</v>
      </c>
      <c r="Z140" s="1">
        <v>4.5</v>
      </c>
      <c r="AA140" s="1">
        <v>6.150000000000009</v>
      </c>
      <c r="AC140" s="1">
        <v>3.69</v>
      </c>
      <c r="AD140" s="1">
        <v>7.5</v>
      </c>
    </row>
    <row r="141" spans="2:30" ht="12.75">
      <c r="B141" s="12">
        <f t="shared" si="23"/>
        <v>9.959999999999994</v>
      </c>
      <c r="C141" s="12">
        <f t="shared" si="18"/>
        <v>0.3733333333333395</v>
      </c>
      <c r="E141" s="25">
        <f t="shared" si="24"/>
        <v>9.959999999999994</v>
      </c>
      <c r="F141" s="25">
        <f t="shared" si="19"/>
        <v>-9.586666666666654</v>
      </c>
      <c r="G141" s="25"/>
      <c r="H141" s="8">
        <f t="shared" si="25"/>
        <v>9.959999999999994</v>
      </c>
      <c r="I141" s="25">
        <f t="shared" si="20"/>
        <v>3</v>
      </c>
      <c r="J141" s="25"/>
      <c r="K141" s="6">
        <f t="shared" si="21"/>
        <v>3.6666666666666665</v>
      </c>
      <c r="L141" s="9">
        <f t="shared" si="26"/>
        <v>5.533333333333333</v>
      </c>
      <c r="N141" s="10">
        <f t="shared" si="27"/>
        <v>3.043333333333331</v>
      </c>
      <c r="O141" s="1">
        <f t="shared" si="22"/>
        <v>6.666666666666667</v>
      </c>
      <c r="Q141" s="1">
        <v>9.959999999999994</v>
      </c>
      <c r="R141" s="1">
        <v>2.0400000000000063</v>
      </c>
      <c r="T141" s="1">
        <v>9.959999999999994</v>
      </c>
      <c r="U141" s="1">
        <v>-7.9199999999999875</v>
      </c>
      <c r="W141" s="1">
        <v>9.959999999999994</v>
      </c>
      <c r="X141" s="1">
        <v>3</v>
      </c>
      <c r="Z141" s="1">
        <v>4.5</v>
      </c>
      <c r="AA141" s="1">
        <v>6.225000000000009</v>
      </c>
      <c r="AC141" s="1">
        <v>3.735</v>
      </c>
      <c r="AD141" s="1">
        <v>7.5</v>
      </c>
    </row>
    <row r="142" spans="2:30" ht="12.75">
      <c r="B142" s="12">
        <f t="shared" si="23"/>
        <v>10.079999999999993</v>
      </c>
      <c r="C142" s="12">
        <f t="shared" si="18"/>
        <v>0.2533333333333403</v>
      </c>
      <c r="E142" s="25">
        <f t="shared" si="24"/>
        <v>10.079999999999993</v>
      </c>
      <c r="F142" s="25">
        <f t="shared" si="19"/>
        <v>-9.826666666666652</v>
      </c>
      <c r="G142" s="25"/>
      <c r="H142" s="8">
        <f t="shared" si="25"/>
        <v>10.079999999999993</v>
      </c>
      <c r="I142" s="25">
        <f t="shared" si="20"/>
        <v>3</v>
      </c>
      <c r="J142" s="25"/>
      <c r="K142" s="6">
        <f t="shared" si="21"/>
        <v>3.6666666666666665</v>
      </c>
      <c r="L142" s="9">
        <f t="shared" si="26"/>
        <v>5.6</v>
      </c>
      <c r="N142" s="10">
        <f t="shared" si="27"/>
        <v>3.0799999999999974</v>
      </c>
      <c r="O142" s="1">
        <f t="shared" si="22"/>
        <v>6.666666666666667</v>
      </c>
      <c r="Q142" s="1">
        <v>10.08</v>
      </c>
      <c r="R142" s="1">
        <v>1.920000000000007</v>
      </c>
      <c r="T142" s="1">
        <v>10.08</v>
      </c>
      <c r="U142" s="1">
        <v>-8.159999999999986</v>
      </c>
      <c r="W142" s="1">
        <v>10.08</v>
      </c>
      <c r="X142" s="1">
        <v>3</v>
      </c>
      <c r="Z142" s="1">
        <v>4.5</v>
      </c>
      <c r="AA142" s="1">
        <v>6.30000000000001</v>
      </c>
      <c r="AC142" s="1">
        <v>3.78</v>
      </c>
      <c r="AD142" s="1">
        <v>7.5</v>
      </c>
    </row>
    <row r="143" spans="2:30" ht="12.75">
      <c r="B143" s="12">
        <f t="shared" si="23"/>
        <v>10.199999999999992</v>
      </c>
      <c r="C143" s="12">
        <f t="shared" si="18"/>
        <v>0.13333333333334108</v>
      </c>
      <c r="E143" s="25">
        <f t="shared" si="24"/>
        <v>10.199999999999992</v>
      </c>
      <c r="F143" s="25">
        <f t="shared" si="19"/>
        <v>-10.06666666666665</v>
      </c>
      <c r="G143" s="25"/>
      <c r="H143" s="8">
        <f t="shared" si="25"/>
        <v>10.199999999999992</v>
      </c>
      <c r="I143" s="25">
        <f t="shared" si="20"/>
        <v>3</v>
      </c>
      <c r="J143" s="25"/>
      <c r="K143" s="6">
        <f t="shared" si="21"/>
        <v>3.6666666666666665</v>
      </c>
      <c r="L143" s="9">
        <f t="shared" si="26"/>
        <v>5.666666666666666</v>
      </c>
      <c r="N143" s="10">
        <f t="shared" si="27"/>
        <v>3.116666666666664</v>
      </c>
      <c r="O143" s="1">
        <f t="shared" si="22"/>
        <v>6.666666666666667</v>
      </c>
      <c r="Q143" s="1">
        <v>10.2</v>
      </c>
      <c r="R143" s="1">
        <v>1.8000000000000078</v>
      </c>
      <c r="T143" s="1">
        <v>10.2</v>
      </c>
      <c r="U143" s="1">
        <v>-8.399999999999984</v>
      </c>
      <c r="W143" s="1">
        <v>10.2</v>
      </c>
      <c r="X143" s="1">
        <v>3</v>
      </c>
      <c r="Z143" s="1">
        <v>4.5</v>
      </c>
      <c r="AA143" s="1">
        <v>6.37500000000001</v>
      </c>
      <c r="AC143" s="1">
        <v>3.825</v>
      </c>
      <c r="AD143" s="1">
        <v>7.5</v>
      </c>
    </row>
    <row r="144" spans="2:30" ht="12.75">
      <c r="B144" s="12">
        <f t="shared" si="23"/>
        <v>10.319999999999991</v>
      </c>
      <c r="C144" s="12">
        <f t="shared" si="18"/>
        <v>0.013333333333341857</v>
      </c>
      <c r="E144" s="25">
        <f t="shared" si="24"/>
        <v>10.319999999999991</v>
      </c>
      <c r="F144" s="25">
        <f t="shared" si="19"/>
        <v>-10.306666666666649</v>
      </c>
      <c r="G144" s="25"/>
      <c r="H144" s="8">
        <f t="shared" si="25"/>
        <v>10.319999999999991</v>
      </c>
      <c r="I144" s="25">
        <f t="shared" si="20"/>
        <v>3</v>
      </c>
      <c r="J144" s="25"/>
      <c r="K144" s="6">
        <f t="shared" si="21"/>
        <v>3.6666666666666665</v>
      </c>
      <c r="L144" s="9">
        <f t="shared" si="26"/>
        <v>5.7333333333333325</v>
      </c>
      <c r="N144" s="10">
        <f t="shared" si="27"/>
        <v>3.1533333333333307</v>
      </c>
      <c r="O144" s="1">
        <f t="shared" si="22"/>
        <v>6.666666666666667</v>
      </c>
      <c r="Q144" s="1">
        <v>10.32</v>
      </c>
      <c r="R144" s="1">
        <v>1.6800000000000086</v>
      </c>
      <c r="T144" s="1">
        <v>10.32</v>
      </c>
      <c r="U144" s="1">
        <v>-8.639999999999983</v>
      </c>
      <c r="W144" s="1">
        <v>10.32</v>
      </c>
      <c r="X144" s="1">
        <v>3</v>
      </c>
      <c r="Z144" s="1">
        <v>4.5</v>
      </c>
      <c r="AA144" s="1">
        <v>6.45000000000001</v>
      </c>
      <c r="AC144" s="1">
        <v>3.87</v>
      </c>
      <c r="AD144" s="1">
        <v>7.5</v>
      </c>
    </row>
    <row r="145" spans="2:30" ht="12.75">
      <c r="B145" s="12">
        <f t="shared" si="23"/>
        <v>10.43999999999999</v>
      </c>
      <c r="C145" s="12">
        <f t="shared" si="18"/>
        <v>-0.10666666666665736</v>
      </c>
      <c r="E145" s="25">
        <f t="shared" si="24"/>
        <v>10.43999999999999</v>
      </c>
      <c r="F145" s="25">
        <f t="shared" si="19"/>
        <v>-10.546666666666647</v>
      </c>
      <c r="G145" s="25"/>
      <c r="H145" s="8">
        <f t="shared" si="25"/>
        <v>10.43999999999999</v>
      </c>
      <c r="I145" s="25">
        <f t="shared" si="20"/>
        <v>3</v>
      </c>
      <c r="J145" s="25"/>
      <c r="K145" s="6">
        <f t="shared" si="21"/>
        <v>3.6666666666666665</v>
      </c>
      <c r="L145" s="9">
        <f t="shared" si="26"/>
        <v>5.799999999999999</v>
      </c>
      <c r="N145" s="10">
        <f t="shared" si="27"/>
        <v>3.1899999999999973</v>
      </c>
      <c r="O145" s="1">
        <f t="shared" si="22"/>
        <v>6.666666666666667</v>
      </c>
      <c r="Q145" s="1">
        <v>10.44</v>
      </c>
      <c r="R145" s="1">
        <v>1.5600000000000094</v>
      </c>
      <c r="T145" s="1">
        <v>10.44</v>
      </c>
      <c r="U145" s="1">
        <v>-8.879999999999981</v>
      </c>
      <c r="W145" s="1">
        <v>10.44</v>
      </c>
      <c r="X145" s="1">
        <v>3</v>
      </c>
      <c r="Z145" s="1">
        <v>4.5</v>
      </c>
      <c r="AA145" s="1">
        <v>6.52500000000001</v>
      </c>
      <c r="AC145" s="1">
        <v>3.915</v>
      </c>
      <c r="AD145" s="1">
        <v>7.5</v>
      </c>
    </row>
    <row r="146" spans="2:30" ht="12.75">
      <c r="B146" s="12">
        <f t="shared" si="23"/>
        <v>10.55999999999999</v>
      </c>
      <c r="C146" s="12">
        <f t="shared" si="18"/>
        <v>-0.22666666666665658</v>
      </c>
      <c r="E146" s="25">
        <f t="shared" si="24"/>
        <v>10.55999999999999</v>
      </c>
      <c r="F146" s="25">
        <f t="shared" si="19"/>
        <v>-10.786666666666646</v>
      </c>
      <c r="G146" s="25"/>
      <c r="H146" s="8">
        <f t="shared" si="25"/>
        <v>10.55999999999999</v>
      </c>
      <c r="I146" s="25">
        <f t="shared" si="20"/>
        <v>3</v>
      </c>
      <c r="J146" s="25"/>
      <c r="K146" s="6">
        <f t="shared" si="21"/>
        <v>3.6666666666666665</v>
      </c>
      <c r="L146" s="9">
        <f t="shared" si="26"/>
        <v>5.866666666666665</v>
      </c>
      <c r="N146" s="10">
        <f t="shared" si="27"/>
        <v>3.226666666666664</v>
      </c>
      <c r="O146" s="1">
        <f t="shared" si="22"/>
        <v>6.666666666666667</v>
      </c>
      <c r="Q146" s="1">
        <v>10.56</v>
      </c>
      <c r="R146" s="1">
        <v>1.4400000000000102</v>
      </c>
      <c r="T146" s="1">
        <v>10.56</v>
      </c>
      <c r="U146" s="1">
        <v>-9.11999999999998</v>
      </c>
      <c r="W146" s="1">
        <v>10.56</v>
      </c>
      <c r="X146" s="1">
        <v>3</v>
      </c>
      <c r="Z146" s="1">
        <v>4.5</v>
      </c>
      <c r="AA146" s="1">
        <v>6.60000000000001</v>
      </c>
      <c r="AC146" s="1">
        <v>3.96</v>
      </c>
      <c r="AD146" s="1">
        <v>7.5</v>
      </c>
    </row>
    <row r="147" spans="2:30" ht="12.75">
      <c r="B147" s="12">
        <f t="shared" si="23"/>
        <v>10.679999999999989</v>
      </c>
      <c r="C147" s="12">
        <f t="shared" si="18"/>
        <v>-0.3466666666666558</v>
      </c>
      <c r="E147" s="25">
        <f t="shared" si="24"/>
        <v>10.679999999999989</v>
      </c>
      <c r="F147" s="25">
        <f t="shared" si="19"/>
        <v>-11.026666666666644</v>
      </c>
      <c r="G147" s="25"/>
      <c r="H147" s="8">
        <f t="shared" si="25"/>
        <v>10.679999999999989</v>
      </c>
      <c r="I147" s="25">
        <f t="shared" si="20"/>
        <v>3</v>
      </c>
      <c r="J147" s="25"/>
      <c r="K147" s="6">
        <f t="shared" si="21"/>
        <v>3.6666666666666665</v>
      </c>
      <c r="L147" s="9">
        <f t="shared" si="26"/>
        <v>5.933333333333332</v>
      </c>
      <c r="N147" s="10">
        <f t="shared" si="27"/>
        <v>3.2633333333333305</v>
      </c>
      <c r="O147" s="1">
        <f t="shared" si="22"/>
        <v>6.666666666666667</v>
      </c>
      <c r="Q147" s="1">
        <v>10.68</v>
      </c>
      <c r="R147" s="1">
        <v>1.320000000000011</v>
      </c>
      <c r="T147" s="1">
        <v>10.68</v>
      </c>
      <c r="U147" s="1">
        <v>-9.359999999999978</v>
      </c>
      <c r="W147" s="1">
        <v>10.68</v>
      </c>
      <c r="X147" s="1">
        <v>3</v>
      </c>
      <c r="Z147" s="1">
        <v>4.5</v>
      </c>
      <c r="AA147" s="1">
        <v>6.6750000000000105</v>
      </c>
      <c r="AC147" s="1">
        <v>4.005</v>
      </c>
      <c r="AD147" s="1">
        <v>7.5</v>
      </c>
    </row>
    <row r="148" spans="2:30" ht="12.75">
      <c r="B148" s="12">
        <f t="shared" si="23"/>
        <v>10.799999999999988</v>
      </c>
      <c r="C148" s="12">
        <f t="shared" si="18"/>
        <v>-0.466666666666655</v>
      </c>
      <c r="E148" s="25">
        <f t="shared" si="24"/>
        <v>10.799999999999988</v>
      </c>
      <c r="F148" s="25">
        <f t="shared" si="19"/>
        <v>-11.266666666666643</v>
      </c>
      <c r="G148" s="25"/>
      <c r="H148" s="8">
        <f t="shared" si="25"/>
        <v>10.799999999999988</v>
      </c>
      <c r="I148" s="25">
        <f t="shared" si="20"/>
        <v>3</v>
      </c>
      <c r="J148" s="25"/>
      <c r="K148" s="6">
        <f t="shared" si="21"/>
        <v>3.6666666666666665</v>
      </c>
      <c r="L148" s="9">
        <f t="shared" si="26"/>
        <v>5.999999999999998</v>
      </c>
      <c r="N148" s="10">
        <f t="shared" si="27"/>
        <v>3.299999999999997</v>
      </c>
      <c r="O148" s="1">
        <f t="shared" si="22"/>
        <v>6.666666666666667</v>
      </c>
      <c r="Q148" s="1">
        <v>10.8</v>
      </c>
      <c r="R148" s="1">
        <v>1.2000000000000117</v>
      </c>
      <c r="T148" s="1">
        <v>10.8</v>
      </c>
      <c r="U148" s="1">
        <v>-9.599999999999977</v>
      </c>
      <c r="W148" s="1">
        <v>10.8</v>
      </c>
      <c r="X148" s="1">
        <v>3</v>
      </c>
      <c r="Z148" s="1">
        <v>4.5</v>
      </c>
      <c r="AA148" s="1">
        <v>6.750000000000011</v>
      </c>
      <c r="AC148" s="1">
        <v>4.05</v>
      </c>
      <c r="AD148" s="1">
        <v>7.5</v>
      </c>
    </row>
    <row r="149" spans="2:30" ht="12.75">
      <c r="B149" s="12">
        <f t="shared" si="23"/>
        <v>10.919999999999987</v>
      </c>
      <c r="C149" s="12">
        <f t="shared" si="18"/>
        <v>-0.5866666666666542</v>
      </c>
      <c r="E149" s="25">
        <f t="shared" si="24"/>
        <v>10.919999999999987</v>
      </c>
      <c r="F149" s="25">
        <f t="shared" si="19"/>
        <v>-11.506666666666641</v>
      </c>
      <c r="G149" s="25"/>
      <c r="H149" s="8">
        <f t="shared" si="25"/>
        <v>10.919999999999987</v>
      </c>
      <c r="I149" s="25">
        <f t="shared" si="20"/>
        <v>3</v>
      </c>
      <c r="J149" s="25"/>
      <c r="K149" s="6">
        <f t="shared" si="21"/>
        <v>3.6666666666666665</v>
      </c>
      <c r="L149" s="9">
        <f t="shared" si="26"/>
        <v>6.066666666666665</v>
      </c>
      <c r="N149" s="10">
        <f t="shared" si="27"/>
        <v>3.336666666666664</v>
      </c>
      <c r="O149" s="1">
        <f t="shared" si="22"/>
        <v>6.666666666666667</v>
      </c>
      <c r="Q149" s="1">
        <v>10.92</v>
      </c>
      <c r="R149" s="1">
        <v>1.0800000000000125</v>
      </c>
      <c r="T149" s="1">
        <v>10.92</v>
      </c>
      <c r="U149" s="1">
        <v>-9.839999999999975</v>
      </c>
      <c r="W149" s="1">
        <v>10.92</v>
      </c>
      <c r="X149" s="1">
        <v>3</v>
      </c>
      <c r="Z149" s="1">
        <v>4.5</v>
      </c>
      <c r="AA149" s="1">
        <v>6.825000000000011</v>
      </c>
      <c r="AC149" s="1">
        <v>4.095</v>
      </c>
      <c r="AD149" s="1">
        <v>7.5</v>
      </c>
    </row>
    <row r="150" spans="2:30" ht="12.75">
      <c r="B150" s="12">
        <f t="shared" si="23"/>
        <v>11.039999999999987</v>
      </c>
      <c r="C150" s="12">
        <f t="shared" si="18"/>
        <v>-0.7066666666666535</v>
      </c>
      <c r="E150" s="25">
        <f t="shared" si="24"/>
        <v>11.039999999999987</v>
      </c>
      <c r="F150" s="25">
        <f t="shared" si="19"/>
        <v>-11.74666666666664</v>
      </c>
      <c r="G150" s="25"/>
      <c r="H150" s="8">
        <f t="shared" si="25"/>
        <v>11.039999999999987</v>
      </c>
      <c r="I150" s="25">
        <f t="shared" si="20"/>
        <v>3</v>
      </c>
      <c r="J150" s="25"/>
      <c r="K150" s="6">
        <f t="shared" si="21"/>
        <v>3.6666666666666665</v>
      </c>
      <c r="L150" s="9">
        <f t="shared" si="26"/>
        <v>6.133333333333331</v>
      </c>
      <c r="N150" s="10">
        <f t="shared" si="27"/>
        <v>3.3733333333333304</v>
      </c>
      <c r="O150" s="1">
        <f t="shared" si="22"/>
        <v>6.666666666666667</v>
      </c>
      <c r="Q150" s="1">
        <v>11.04</v>
      </c>
      <c r="R150" s="1">
        <v>0.9600000000000133</v>
      </c>
      <c r="T150" s="1">
        <v>11.04</v>
      </c>
      <c r="U150" s="1">
        <v>-10.08</v>
      </c>
      <c r="W150" s="1">
        <v>11.04</v>
      </c>
      <c r="X150" s="1">
        <v>3</v>
      </c>
      <c r="Z150" s="1">
        <v>4.5</v>
      </c>
      <c r="AA150" s="1">
        <v>6.900000000000011</v>
      </c>
      <c r="AC150" s="1">
        <v>4.14</v>
      </c>
      <c r="AD150" s="1">
        <v>7.5</v>
      </c>
    </row>
    <row r="151" spans="2:30" ht="12.75">
      <c r="B151" s="12">
        <f t="shared" si="23"/>
        <v>11.159999999999986</v>
      </c>
      <c r="C151" s="12">
        <f t="shared" si="18"/>
        <v>-0.8266666666666527</v>
      </c>
      <c r="E151" s="25">
        <f t="shared" si="24"/>
        <v>11.159999999999986</v>
      </c>
      <c r="F151" s="25">
        <f t="shared" si="19"/>
        <v>-11.986666666666638</v>
      </c>
      <c r="G151" s="25"/>
      <c r="H151" s="8">
        <f t="shared" si="25"/>
        <v>11.159999999999986</v>
      </c>
      <c r="I151" s="25">
        <f t="shared" si="20"/>
        <v>3</v>
      </c>
      <c r="J151" s="25"/>
      <c r="K151" s="6">
        <f t="shared" si="21"/>
        <v>3.6666666666666665</v>
      </c>
      <c r="L151" s="9">
        <f t="shared" si="26"/>
        <v>6.1999999999999975</v>
      </c>
      <c r="N151" s="10">
        <f t="shared" si="27"/>
        <v>3.409999999999997</v>
      </c>
      <c r="O151" s="1">
        <f t="shared" si="22"/>
        <v>6.666666666666667</v>
      </c>
      <c r="Q151" s="1">
        <v>11.16</v>
      </c>
      <c r="R151" s="1">
        <v>0.8400000000000141</v>
      </c>
      <c r="T151" s="1">
        <v>11.16</v>
      </c>
      <c r="U151" s="1">
        <v>-10.32</v>
      </c>
      <c r="W151" s="1">
        <v>11.16</v>
      </c>
      <c r="X151" s="1">
        <v>3</v>
      </c>
      <c r="Z151" s="1">
        <v>4.5</v>
      </c>
      <c r="AA151" s="1">
        <v>6.975000000000011</v>
      </c>
      <c r="AC151" s="1">
        <v>4.185</v>
      </c>
      <c r="AD151" s="1">
        <v>7.5</v>
      </c>
    </row>
    <row r="152" spans="2:30" ht="12.75">
      <c r="B152" s="12">
        <f t="shared" si="23"/>
        <v>11.279999999999985</v>
      </c>
      <c r="C152" s="12">
        <f t="shared" si="18"/>
        <v>-0.9466666666666519</v>
      </c>
      <c r="E152" s="25">
        <f t="shared" si="24"/>
        <v>11.279999999999985</v>
      </c>
      <c r="F152" s="25">
        <f t="shared" si="19"/>
        <v>-12.226666666666636</v>
      </c>
      <c r="G152" s="25"/>
      <c r="H152" s="8">
        <f t="shared" si="25"/>
        <v>11.279999999999985</v>
      </c>
      <c r="I152" s="25">
        <f t="shared" si="20"/>
        <v>3</v>
      </c>
      <c r="J152" s="25"/>
      <c r="K152" s="6">
        <f t="shared" si="21"/>
        <v>3.6666666666666665</v>
      </c>
      <c r="L152" s="9">
        <f t="shared" si="26"/>
        <v>6.266666666666664</v>
      </c>
      <c r="N152" s="10">
        <f t="shared" si="27"/>
        <v>3.4466666666666637</v>
      </c>
      <c r="O152" s="1">
        <f t="shared" si="22"/>
        <v>6.666666666666667</v>
      </c>
      <c r="Q152" s="1">
        <v>11.28</v>
      </c>
      <c r="R152" s="1">
        <v>0.7200000000000149</v>
      </c>
      <c r="T152" s="1">
        <v>11.28</v>
      </c>
      <c r="U152" s="1">
        <v>-10.56</v>
      </c>
      <c r="W152" s="1">
        <v>11.28</v>
      </c>
      <c r="X152" s="1">
        <v>3</v>
      </c>
      <c r="Z152" s="1">
        <v>4.5</v>
      </c>
      <c r="AA152" s="1">
        <v>7.050000000000011</v>
      </c>
      <c r="AC152" s="1">
        <v>4.23</v>
      </c>
      <c r="AD152" s="1">
        <v>7.5</v>
      </c>
    </row>
    <row r="153" spans="2:30" ht="12.75">
      <c r="B153" s="12">
        <f t="shared" si="23"/>
        <v>11.399999999999984</v>
      </c>
      <c r="C153" s="12">
        <f t="shared" si="18"/>
        <v>-1.066666666666651</v>
      </c>
      <c r="E153" s="25">
        <f t="shared" si="24"/>
        <v>11.399999999999984</v>
      </c>
      <c r="F153" s="25">
        <f t="shared" si="19"/>
        <v>-12.466666666666635</v>
      </c>
      <c r="G153" s="25"/>
      <c r="H153" s="8">
        <f t="shared" si="25"/>
        <v>11.399999999999984</v>
      </c>
      <c r="I153" s="25">
        <f t="shared" si="20"/>
        <v>3</v>
      </c>
      <c r="J153" s="25"/>
      <c r="K153" s="6">
        <f t="shared" si="21"/>
        <v>3.6666666666666665</v>
      </c>
      <c r="L153" s="9">
        <f t="shared" si="26"/>
        <v>6.33333333333333</v>
      </c>
      <c r="N153" s="10">
        <f t="shared" si="27"/>
        <v>3.4833333333333303</v>
      </c>
      <c r="O153" s="1">
        <f t="shared" si="22"/>
        <v>6.666666666666667</v>
      </c>
      <c r="Q153" s="1">
        <v>11.4</v>
      </c>
      <c r="R153" s="1">
        <v>0.6000000000000156</v>
      </c>
      <c r="T153" s="1">
        <v>11.4</v>
      </c>
      <c r="U153" s="1">
        <v>-10.8</v>
      </c>
      <c r="W153" s="1">
        <v>11.4</v>
      </c>
      <c r="X153" s="1">
        <v>3</v>
      </c>
      <c r="Z153" s="1">
        <v>4.5</v>
      </c>
      <c r="AA153" s="1">
        <v>7.1250000000000115</v>
      </c>
      <c r="AC153" s="1">
        <v>4.275</v>
      </c>
      <c r="AD153" s="1">
        <v>7.5</v>
      </c>
    </row>
    <row r="154" spans="2:30" ht="12.75">
      <c r="B154" s="12">
        <f t="shared" si="23"/>
        <v>11.519999999999984</v>
      </c>
      <c r="C154" s="12">
        <f>a-b*(B154)-Qb</f>
        <v>-1.1866666666666503</v>
      </c>
      <c r="E154" s="25">
        <f t="shared" si="24"/>
        <v>11.519999999999984</v>
      </c>
      <c r="F154" s="25">
        <f>a-2*b*(E154)-Qb</f>
        <v>-12.706666666666633</v>
      </c>
      <c r="G154" s="25"/>
      <c r="H154" s="8">
        <f t="shared" si="25"/>
        <v>11.519999999999984</v>
      </c>
      <c r="I154" s="25">
        <f t="shared" si="20"/>
        <v>3</v>
      </c>
      <c r="J154" s="25"/>
      <c r="K154" s="6">
        <f t="shared" si="21"/>
        <v>3.6666666666666665</v>
      </c>
      <c r="L154" s="9">
        <f t="shared" si="26"/>
        <v>6.399999999999997</v>
      </c>
      <c r="N154" s="10">
        <f t="shared" si="27"/>
        <v>3.519999999999997</v>
      </c>
      <c r="O154" s="1">
        <f t="shared" si="22"/>
        <v>6.666666666666667</v>
      </c>
      <c r="Q154" s="1">
        <v>11.52</v>
      </c>
      <c r="R154" s="1">
        <v>0.4800000000000164</v>
      </c>
      <c r="T154" s="1">
        <v>11.52</v>
      </c>
      <c r="U154" s="1">
        <v>-11.04</v>
      </c>
      <c r="W154" s="1">
        <v>11.52</v>
      </c>
      <c r="X154" s="1">
        <v>3</v>
      </c>
      <c r="Z154" s="1">
        <v>4.5</v>
      </c>
      <c r="AA154" s="1">
        <v>7.200000000000012</v>
      </c>
      <c r="AC154" s="1">
        <v>4.32</v>
      </c>
      <c r="AD154" s="1">
        <v>7.5</v>
      </c>
    </row>
    <row r="155" spans="2:30" ht="12.75">
      <c r="B155" s="12">
        <f t="shared" si="23"/>
        <v>11.639999999999983</v>
      </c>
      <c r="C155" s="12">
        <f>a-b*(B155)-Qb</f>
        <v>-1.3066666666666495</v>
      </c>
      <c r="E155" s="25">
        <f t="shared" si="24"/>
        <v>11.639999999999983</v>
      </c>
      <c r="F155" s="25">
        <f>a-2*b*(E155)-Qb</f>
        <v>-12.946666666666632</v>
      </c>
      <c r="G155" s="25"/>
      <c r="H155" s="8">
        <f t="shared" si="25"/>
        <v>11.639999999999983</v>
      </c>
      <c r="I155" s="25">
        <f t="shared" si="20"/>
        <v>3</v>
      </c>
      <c r="J155" s="25"/>
      <c r="K155" s="6">
        <f t="shared" si="21"/>
        <v>3.6666666666666665</v>
      </c>
      <c r="L155" s="9">
        <f t="shared" si="26"/>
        <v>6.466666666666663</v>
      </c>
      <c r="N155" s="10">
        <f t="shared" si="27"/>
        <v>3.5566666666666635</v>
      </c>
      <c r="O155" s="1">
        <f t="shared" si="22"/>
        <v>6.666666666666667</v>
      </c>
      <c r="Q155" s="1">
        <v>11.64</v>
      </c>
      <c r="R155" s="1">
        <v>0.3600000000000172</v>
      </c>
      <c r="T155" s="1">
        <v>11.64</v>
      </c>
      <c r="U155" s="1">
        <v>-11.28</v>
      </c>
      <c r="W155" s="1">
        <v>11.64</v>
      </c>
      <c r="X155" s="1">
        <v>3</v>
      </c>
      <c r="Z155" s="1">
        <v>4.5</v>
      </c>
      <c r="AA155" s="1">
        <v>7.275000000000012</v>
      </c>
      <c r="AC155" s="1">
        <v>4.365</v>
      </c>
      <c r="AD155" s="1">
        <v>7.5</v>
      </c>
    </row>
    <row r="156" spans="2:30" ht="12.75">
      <c r="B156" s="12">
        <f t="shared" si="23"/>
        <v>11.759999999999982</v>
      </c>
      <c r="C156" s="12">
        <f>a-b*(B156)-Qb</f>
        <v>-1.4266666666666488</v>
      </c>
      <c r="E156" s="25">
        <f t="shared" si="24"/>
        <v>11.759999999999982</v>
      </c>
      <c r="F156" s="25">
        <f>a-2*b*(E156)-Qb</f>
        <v>-13.18666666666663</v>
      </c>
      <c r="G156" s="25"/>
      <c r="H156" s="8">
        <f t="shared" si="25"/>
        <v>11.759999999999982</v>
      </c>
      <c r="I156" s="25">
        <f t="shared" si="20"/>
        <v>3</v>
      </c>
      <c r="J156" s="25"/>
      <c r="K156" s="6">
        <f t="shared" si="21"/>
        <v>3.6666666666666665</v>
      </c>
      <c r="L156" s="9">
        <f t="shared" si="26"/>
        <v>6.53333333333333</v>
      </c>
      <c r="N156" s="10">
        <f t="shared" si="27"/>
        <v>3.59333333333333</v>
      </c>
      <c r="O156" s="1">
        <f t="shared" si="22"/>
        <v>6.666666666666667</v>
      </c>
      <c r="Q156" s="1">
        <v>11.76</v>
      </c>
      <c r="R156" s="1">
        <v>0.24000000000001798</v>
      </c>
      <c r="T156" s="1">
        <v>11.76</v>
      </c>
      <c r="U156" s="1">
        <v>-11.52</v>
      </c>
      <c r="W156" s="1">
        <v>11.76</v>
      </c>
      <c r="X156" s="1">
        <v>3</v>
      </c>
      <c r="Z156" s="1">
        <v>4.5</v>
      </c>
      <c r="AA156" s="1">
        <v>7.350000000000012</v>
      </c>
      <c r="AC156" s="1">
        <v>4.41</v>
      </c>
      <c r="AD156" s="1">
        <v>7.5</v>
      </c>
    </row>
    <row r="157" spans="2:30" ht="12.75">
      <c r="B157" s="12">
        <f t="shared" si="23"/>
        <v>11.879999999999981</v>
      </c>
      <c r="C157" s="12">
        <f>a-b*(B157)-Qb</f>
        <v>-1.546666666666648</v>
      </c>
      <c r="E157" s="25">
        <f t="shared" si="24"/>
        <v>11.879999999999981</v>
      </c>
      <c r="F157" s="25">
        <f>a-2*b*(E157)-Qb</f>
        <v>-13.426666666666629</v>
      </c>
      <c r="G157" s="25"/>
      <c r="H157" s="8">
        <f t="shared" si="25"/>
        <v>11.879999999999981</v>
      </c>
      <c r="I157" s="25">
        <f t="shared" si="20"/>
        <v>3</v>
      </c>
      <c r="J157" s="25"/>
      <c r="K157" s="6">
        <f t="shared" si="21"/>
        <v>3.6666666666666665</v>
      </c>
      <c r="L157" s="9">
        <f t="shared" si="26"/>
        <v>6.599999999999996</v>
      </c>
      <c r="N157" s="10">
        <f t="shared" si="27"/>
        <v>3.629999999999997</v>
      </c>
      <c r="O157" s="1">
        <f t="shared" si="22"/>
        <v>6.666666666666667</v>
      </c>
      <c r="Q157" s="1">
        <v>11.88</v>
      </c>
      <c r="R157" s="1">
        <v>0.12000000000001876</v>
      </c>
      <c r="T157" s="1">
        <v>11.88</v>
      </c>
      <c r="U157" s="1">
        <v>-11.76</v>
      </c>
      <c r="W157" s="1">
        <v>11.88</v>
      </c>
      <c r="X157" s="1">
        <v>3</v>
      </c>
      <c r="Z157" s="1">
        <v>4.5</v>
      </c>
      <c r="AA157" s="1">
        <v>7.425000000000012</v>
      </c>
      <c r="AC157" s="1">
        <v>4.455</v>
      </c>
      <c r="AD157" s="1">
        <v>7.5</v>
      </c>
    </row>
    <row r="158" spans="2:30" ht="12.75">
      <c r="B158" s="12">
        <f t="shared" si="23"/>
        <v>11.99999999999998</v>
      </c>
      <c r="C158" s="12">
        <f>a-b*(B158)-Qb</f>
        <v>-1.6666666666666472</v>
      </c>
      <c r="E158" s="25">
        <f t="shared" si="24"/>
        <v>11.99999999999998</v>
      </c>
      <c r="F158" s="25">
        <f>a-2*b*(E158)-Qb</f>
        <v>-13.666666666666627</v>
      </c>
      <c r="G158" s="25"/>
      <c r="H158" s="8">
        <f t="shared" si="25"/>
        <v>11.99999999999998</v>
      </c>
      <c r="I158" s="25">
        <f t="shared" si="20"/>
        <v>3</v>
      </c>
      <c r="J158" s="25"/>
      <c r="K158" s="6">
        <f t="shared" si="21"/>
        <v>3.6666666666666665</v>
      </c>
      <c r="L158" s="9">
        <f t="shared" si="26"/>
        <v>6.6666666666666625</v>
      </c>
      <c r="N158" s="10">
        <f t="shared" si="27"/>
        <v>3.6666666666666634</v>
      </c>
      <c r="O158" s="1">
        <f t="shared" si="22"/>
        <v>6.666666666666667</v>
      </c>
      <c r="Q158" s="1">
        <v>12</v>
      </c>
      <c r="R158" s="1">
        <v>1.9539925233402755E-14</v>
      </c>
      <c r="T158" s="1">
        <v>12</v>
      </c>
      <c r="U158" s="1">
        <v>-12</v>
      </c>
      <c r="W158" s="1">
        <v>12</v>
      </c>
      <c r="X158" s="1">
        <v>3</v>
      </c>
      <c r="Z158" s="1">
        <v>4.5</v>
      </c>
      <c r="AA158" s="1">
        <v>7.500000000000012</v>
      </c>
      <c r="AC158" s="1">
        <v>4.5</v>
      </c>
      <c r="AD158" s="1">
        <v>7.5</v>
      </c>
    </row>
    <row r="159" spans="2:12" ht="12.75">
      <c r="B159" s="12"/>
      <c r="C159" s="12"/>
      <c r="E159" s="25"/>
      <c r="F159" s="25"/>
      <c r="G159" s="25"/>
      <c r="H159" s="6"/>
      <c r="I159" s="25"/>
      <c r="J159" s="25"/>
      <c r="K159" s="6"/>
      <c r="L159" s="6"/>
    </row>
    <row r="160" spans="2:12" ht="12.75">
      <c r="B160" s="12"/>
      <c r="C160" s="12"/>
      <c r="E160" s="25"/>
      <c r="F160" s="25"/>
      <c r="G160" s="25"/>
      <c r="H160" s="6"/>
      <c r="I160" s="25"/>
      <c r="J160" s="25"/>
      <c r="K160" s="6"/>
      <c r="L160" s="6"/>
    </row>
    <row r="161" spans="2:12" ht="12.75">
      <c r="B161" s="12"/>
      <c r="C161" s="12"/>
      <c r="E161" s="25"/>
      <c r="F161" s="25"/>
      <c r="G161" s="25"/>
      <c r="H161" s="6"/>
      <c r="I161" s="25"/>
      <c r="J161" s="25"/>
      <c r="K161" s="6"/>
      <c r="L161" s="6"/>
    </row>
    <row r="162" spans="2:12" ht="12.75">
      <c r="B162" s="12"/>
      <c r="C162" s="12"/>
      <c r="E162" s="25"/>
      <c r="F162" s="25"/>
      <c r="G162" s="25"/>
      <c r="H162" s="6"/>
      <c r="I162" s="25"/>
      <c r="J162" s="25"/>
      <c r="K162" s="6"/>
      <c r="L162" s="6"/>
    </row>
    <row r="163" spans="2:12" ht="12.75">
      <c r="B163" s="12"/>
      <c r="C163" s="12"/>
      <c r="E163" s="25"/>
      <c r="F163" s="25"/>
      <c r="G163" s="25"/>
      <c r="H163" s="6"/>
      <c r="I163" s="25"/>
      <c r="J163" s="25"/>
      <c r="K163" s="6"/>
      <c r="L163" s="6"/>
    </row>
    <row r="164" spans="2:12" ht="12.75">
      <c r="B164" s="12"/>
      <c r="C164" s="12"/>
      <c r="E164" s="25"/>
      <c r="F164" s="25"/>
      <c r="G164" s="25"/>
      <c r="H164" s="6"/>
      <c r="I164" s="25"/>
      <c r="J164" s="25"/>
      <c r="K164" s="6"/>
      <c r="L164" s="6"/>
    </row>
    <row r="165" spans="2:12" ht="12.75">
      <c r="B165" s="12"/>
      <c r="C165" s="12"/>
      <c r="E165" s="25"/>
      <c r="F165" s="25"/>
      <c r="G165" s="25"/>
      <c r="H165" s="6"/>
      <c r="I165" s="25"/>
      <c r="J165" s="25"/>
      <c r="K165" s="6"/>
      <c r="L165" s="6"/>
    </row>
    <row r="166" spans="2:12" ht="12.75">
      <c r="B166" s="12"/>
      <c r="C166" s="12"/>
      <c r="E166" s="25"/>
      <c r="F166" s="25"/>
      <c r="G166" s="25"/>
      <c r="H166" s="6"/>
      <c r="I166" s="25"/>
      <c r="J166" s="25"/>
      <c r="K166" s="6"/>
      <c r="L166" s="6"/>
    </row>
    <row r="167" spans="2:12" ht="12.75">
      <c r="B167" s="12"/>
      <c r="C167" s="12"/>
      <c r="E167" s="25"/>
      <c r="F167" s="25"/>
      <c r="G167" s="25"/>
      <c r="H167" s="6"/>
      <c r="I167" s="25"/>
      <c r="J167" s="25"/>
      <c r="K167" s="6"/>
      <c r="L167" s="6"/>
    </row>
    <row r="168" spans="2:12" ht="12.75">
      <c r="B168" s="12"/>
      <c r="C168" s="12"/>
      <c r="E168" s="25"/>
      <c r="F168" s="25"/>
      <c r="G168" s="25"/>
      <c r="H168" s="6"/>
      <c r="I168" s="25"/>
      <c r="J168" s="25"/>
      <c r="K168" s="6"/>
      <c r="L168" s="6"/>
    </row>
    <row r="169" spans="2:12" ht="12.75">
      <c r="B169" s="12"/>
      <c r="C169" s="12"/>
      <c r="E169" s="25"/>
      <c r="F169" s="25"/>
      <c r="G169" s="25"/>
      <c r="H169" s="6"/>
      <c r="I169" s="25"/>
      <c r="J169" s="25"/>
      <c r="K169" s="6"/>
      <c r="L169" s="6"/>
    </row>
    <row r="170" spans="2:12" ht="12.75">
      <c r="B170" s="12"/>
      <c r="C170" s="12"/>
      <c r="E170" s="25"/>
      <c r="F170" s="25"/>
      <c r="G170" s="25"/>
      <c r="H170" s="6"/>
      <c r="I170" s="25"/>
      <c r="J170" s="25"/>
      <c r="K170" s="6"/>
      <c r="L170" s="6"/>
    </row>
    <row r="171" spans="2:12" ht="12.75">
      <c r="B171" s="12"/>
      <c r="C171" s="12"/>
      <c r="E171" s="25"/>
      <c r="F171" s="25"/>
      <c r="G171" s="25"/>
      <c r="H171" s="6"/>
      <c r="I171" s="25"/>
      <c r="J171" s="25"/>
      <c r="K171" s="6"/>
      <c r="L171" s="6"/>
    </row>
    <row r="172" spans="2:12" ht="12.75">
      <c r="B172" s="12"/>
      <c r="C172" s="12"/>
      <c r="E172" s="25"/>
      <c r="F172" s="25"/>
      <c r="G172" s="25"/>
      <c r="H172" s="6"/>
      <c r="I172" s="25"/>
      <c r="J172" s="25"/>
      <c r="K172" s="6"/>
      <c r="L172" s="6"/>
    </row>
    <row r="173" spans="2:12" ht="12.75">
      <c r="B173" s="12"/>
      <c r="C173" s="12"/>
      <c r="E173" s="25"/>
      <c r="F173" s="25"/>
      <c r="G173" s="25"/>
      <c r="H173" s="6"/>
      <c r="I173" s="25"/>
      <c r="J173" s="25"/>
      <c r="K173" s="6"/>
      <c r="L173" s="6"/>
    </row>
    <row r="174" spans="2:12" ht="12.75">
      <c r="B174" s="12"/>
      <c r="C174" s="12"/>
      <c r="E174" s="25"/>
      <c r="F174" s="25"/>
      <c r="G174" s="25"/>
      <c r="H174" s="6"/>
      <c r="I174" s="25"/>
      <c r="J174" s="25"/>
      <c r="K174" s="6"/>
      <c r="L174" s="6"/>
    </row>
    <row r="175" spans="2:12" ht="12.75">
      <c r="B175" s="12"/>
      <c r="C175" s="12"/>
      <c r="E175" s="25"/>
      <c r="F175" s="25"/>
      <c r="G175" s="25"/>
      <c r="H175" s="6"/>
      <c r="I175" s="25"/>
      <c r="J175" s="25"/>
      <c r="K175" s="6"/>
      <c r="L175" s="6"/>
    </row>
    <row r="176" spans="2:12" ht="12.75">
      <c r="B176" s="12"/>
      <c r="C176" s="12"/>
      <c r="E176" s="25"/>
      <c r="F176" s="25"/>
      <c r="G176" s="25"/>
      <c r="H176" s="6"/>
      <c r="I176" s="25"/>
      <c r="J176" s="25"/>
      <c r="K176" s="6"/>
      <c r="L176" s="6"/>
    </row>
    <row r="177" spans="2:12" ht="12.75">
      <c r="B177" s="12"/>
      <c r="C177" s="12"/>
      <c r="E177" s="25"/>
      <c r="F177" s="25"/>
      <c r="G177" s="25"/>
      <c r="H177" s="6"/>
      <c r="I177" s="25"/>
      <c r="J177" s="25"/>
      <c r="K177" s="6"/>
      <c r="L177" s="6"/>
    </row>
    <row r="178" spans="2:12" ht="12.75">
      <c r="B178" s="12"/>
      <c r="C178" s="12"/>
      <c r="E178" s="25"/>
      <c r="F178" s="25"/>
      <c r="G178" s="25"/>
      <c r="H178" s="6"/>
      <c r="I178" s="25"/>
      <c r="J178" s="25"/>
      <c r="K178" s="6"/>
      <c r="L178" s="6"/>
    </row>
    <row r="179" spans="2:12" ht="12.75">
      <c r="B179" s="12"/>
      <c r="C179" s="12"/>
      <c r="E179" s="25"/>
      <c r="F179" s="25"/>
      <c r="G179" s="25"/>
      <c r="H179" s="6"/>
      <c r="I179" s="25"/>
      <c r="J179" s="25"/>
      <c r="K179" s="6"/>
      <c r="L179" s="6"/>
    </row>
    <row r="180" spans="2:12" ht="12.75">
      <c r="B180" s="12"/>
      <c r="C180" s="12"/>
      <c r="E180" s="25"/>
      <c r="F180" s="25"/>
      <c r="G180" s="25"/>
      <c r="H180" s="6"/>
      <c r="I180" s="25"/>
      <c r="J180" s="25"/>
      <c r="K180" s="6"/>
      <c r="L180" s="6"/>
    </row>
    <row r="181" spans="2:12" ht="12.75">
      <c r="B181" s="12"/>
      <c r="C181" s="12"/>
      <c r="E181" s="25"/>
      <c r="F181" s="25"/>
      <c r="G181" s="25"/>
      <c r="H181" s="6"/>
      <c r="I181" s="25"/>
      <c r="J181" s="25"/>
      <c r="K181" s="6"/>
      <c r="L181" s="6"/>
    </row>
    <row r="182" spans="2:12" ht="12.75">
      <c r="B182" s="12"/>
      <c r="C182" s="12"/>
      <c r="E182" s="25"/>
      <c r="F182" s="25"/>
      <c r="G182" s="25"/>
      <c r="H182" s="6"/>
      <c r="I182" s="25"/>
      <c r="J182" s="25"/>
      <c r="K182" s="6"/>
      <c r="L182" s="6"/>
    </row>
    <row r="183" spans="2:12" ht="12.75">
      <c r="B183" s="12"/>
      <c r="C183" s="12"/>
      <c r="E183" s="25"/>
      <c r="F183" s="25"/>
      <c r="G183" s="25"/>
      <c r="H183" s="6"/>
      <c r="I183" s="25"/>
      <c r="J183" s="25"/>
      <c r="K183" s="6"/>
      <c r="L183" s="6"/>
    </row>
    <row r="184" spans="2:12" ht="12.75">
      <c r="B184" s="12"/>
      <c r="C184" s="12"/>
      <c r="E184" s="25"/>
      <c r="F184" s="25"/>
      <c r="G184" s="25"/>
      <c r="H184" s="6"/>
      <c r="I184" s="25"/>
      <c r="J184" s="25"/>
      <c r="K184" s="6"/>
      <c r="L184" s="6"/>
    </row>
    <row r="185" spans="2:12" ht="12.75">
      <c r="B185" s="12"/>
      <c r="C185" s="12"/>
      <c r="E185" s="25"/>
      <c r="F185" s="25"/>
      <c r="G185" s="25"/>
      <c r="H185" s="6"/>
      <c r="I185" s="25"/>
      <c r="J185" s="25"/>
      <c r="K185" s="6"/>
      <c r="L185" s="6"/>
    </row>
    <row r="186" spans="2:12" ht="12.75">
      <c r="B186" s="12"/>
      <c r="C186" s="12"/>
      <c r="E186" s="25"/>
      <c r="F186" s="25"/>
      <c r="G186" s="25"/>
      <c r="H186" s="6"/>
      <c r="I186" s="25"/>
      <c r="J186" s="25"/>
      <c r="K186" s="6"/>
      <c r="L186" s="6"/>
    </row>
    <row r="187" spans="2:12" ht="12.75">
      <c r="B187" s="12"/>
      <c r="C187" s="12"/>
      <c r="E187" s="25"/>
      <c r="F187" s="25"/>
      <c r="G187" s="25"/>
      <c r="H187" s="6"/>
      <c r="I187" s="25"/>
      <c r="J187" s="25"/>
      <c r="K187" s="6"/>
      <c r="L187" s="6"/>
    </row>
    <row r="188" spans="2:12" ht="12.75">
      <c r="B188" s="12"/>
      <c r="C188" s="12"/>
      <c r="E188" s="25"/>
      <c r="F188" s="25"/>
      <c r="G188" s="25"/>
      <c r="H188" s="6"/>
      <c r="I188" s="25"/>
      <c r="J188" s="25"/>
      <c r="K188" s="6"/>
      <c r="L188" s="6"/>
    </row>
    <row r="189" spans="2:12" ht="12.75">
      <c r="B189" s="12"/>
      <c r="C189" s="12"/>
      <c r="E189" s="25"/>
      <c r="F189" s="25"/>
      <c r="G189" s="25"/>
      <c r="H189" s="6"/>
      <c r="I189" s="25"/>
      <c r="J189" s="25"/>
      <c r="K189" s="6"/>
      <c r="L189" s="6"/>
    </row>
    <row r="190" spans="2:12" ht="12.75">
      <c r="B190" s="12"/>
      <c r="C190" s="12"/>
      <c r="E190" s="25"/>
      <c r="F190" s="25"/>
      <c r="G190" s="25"/>
      <c r="H190" s="6"/>
      <c r="I190" s="25"/>
      <c r="J190" s="25"/>
      <c r="K190" s="6"/>
      <c r="L190" s="6"/>
    </row>
    <row r="191" spans="2:12" ht="12.75">
      <c r="B191" s="12"/>
      <c r="C191" s="12"/>
      <c r="E191" s="25"/>
      <c r="F191" s="25"/>
      <c r="G191" s="25"/>
      <c r="H191" s="6"/>
      <c r="I191" s="25"/>
      <c r="J191" s="25"/>
      <c r="K191" s="6"/>
      <c r="L191" s="6"/>
    </row>
    <row r="192" spans="2:12" ht="12.75">
      <c r="B192" s="12"/>
      <c r="C192" s="12"/>
      <c r="E192" s="25"/>
      <c r="F192" s="25"/>
      <c r="G192" s="25"/>
      <c r="H192" s="6"/>
      <c r="I192" s="25"/>
      <c r="J192" s="25"/>
      <c r="K192" s="6"/>
      <c r="L192" s="6"/>
    </row>
    <row r="193" spans="2:12" ht="12.75">
      <c r="B193" s="12"/>
      <c r="C193" s="12"/>
      <c r="E193" s="25"/>
      <c r="F193" s="25"/>
      <c r="G193" s="25"/>
      <c r="H193" s="6"/>
      <c r="I193" s="25"/>
      <c r="J193" s="25"/>
      <c r="K193" s="6"/>
      <c r="L193" s="6"/>
    </row>
    <row r="194" spans="2:12" ht="12.75">
      <c r="B194" s="12"/>
      <c r="C194" s="12"/>
      <c r="E194" s="25"/>
      <c r="F194" s="25"/>
      <c r="G194" s="25"/>
      <c r="H194" s="6"/>
      <c r="I194" s="25"/>
      <c r="J194" s="25"/>
      <c r="K194" s="6"/>
      <c r="L194" s="6"/>
    </row>
    <row r="195" spans="2:12" ht="12.75">
      <c r="B195" s="12"/>
      <c r="C195" s="12"/>
      <c r="E195" s="25"/>
      <c r="F195" s="25"/>
      <c r="G195" s="25"/>
      <c r="H195" s="6"/>
      <c r="I195" s="25"/>
      <c r="J195" s="25"/>
      <c r="K195" s="6"/>
      <c r="L195" s="6"/>
    </row>
    <row r="196" spans="2:12" ht="12.75">
      <c r="B196" s="12"/>
      <c r="C196" s="12"/>
      <c r="E196" s="25"/>
      <c r="F196" s="25"/>
      <c r="G196" s="25"/>
      <c r="H196" s="6"/>
      <c r="I196" s="25"/>
      <c r="J196" s="25"/>
      <c r="K196" s="6"/>
      <c r="L196" s="6"/>
    </row>
    <row r="197" spans="2:12" ht="12.75">
      <c r="B197" s="12"/>
      <c r="C197" s="12"/>
      <c r="E197" s="25"/>
      <c r="F197" s="25"/>
      <c r="G197" s="25"/>
      <c r="H197" s="6"/>
      <c r="I197" s="25"/>
      <c r="J197" s="25"/>
      <c r="K197" s="6"/>
      <c r="L197" s="6"/>
    </row>
    <row r="198" spans="2:12" ht="12.75">
      <c r="B198" s="12"/>
      <c r="C198" s="12"/>
      <c r="E198" s="25"/>
      <c r="F198" s="25"/>
      <c r="G198" s="25"/>
      <c r="H198" s="6"/>
      <c r="I198" s="25"/>
      <c r="J198" s="25"/>
      <c r="K198" s="6"/>
      <c r="L198" s="6"/>
    </row>
    <row r="199" spans="2:12" ht="12.75">
      <c r="B199" s="12"/>
      <c r="C199" s="12"/>
      <c r="E199" s="25"/>
      <c r="F199" s="25"/>
      <c r="G199" s="25"/>
      <c r="H199" s="6"/>
      <c r="I199" s="25"/>
      <c r="J199" s="25"/>
      <c r="K199" s="6"/>
      <c r="L199" s="6"/>
    </row>
    <row r="200" spans="2:12" ht="12.75">
      <c r="B200" s="12"/>
      <c r="C200" s="12"/>
      <c r="E200" s="25"/>
      <c r="F200" s="25"/>
      <c r="G200" s="25"/>
      <c r="H200" s="6"/>
      <c r="I200" s="25"/>
      <c r="J200" s="25"/>
      <c r="K200" s="6"/>
      <c r="L200" s="6"/>
    </row>
    <row r="201" spans="2:12" ht="12.75">
      <c r="B201" s="12"/>
      <c r="C201" s="12"/>
      <c r="E201" s="25"/>
      <c r="F201" s="25"/>
      <c r="G201" s="25"/>
      <c r="H201" s="6"/>
      <c r="I201" s="25"/>
      <c r="J201" s="25"/>
      <c r="K201" s="6"/>
      <c r="L201" s="6"/>
    </row>
    <row r="202" spans="2:12" ht="12.75">
      <c r="B202" s="12"/>
      <c r="C202" s="12"/>
      <c r="E202" s="25"/>
      <c r="F202" s="25"/>
      <c r="G202" s="25"/>
      <c r="H202" s="6"/>
      <c r="I202" s="25"/>
      <c r="J202" s="25"/>
      <c r="K202" s="6"/>
      <c r="L202" s="6"/>
    </row>
    <row r="203" spans="2:12" ht="12.75">
      <c r="B203" s="12"/>
      <c r="C203" s="12"/>
      <c r="E203" s="25"/>
      <c r="F203" s="25"/>
      <c r="G203" s="25"/>
      <c r="H203" s="6"/>
      <c r="I203" s="25"/>
      <c r="J203" s="25"/>
      <c r="K203" s="6"/>
      <c r="L203" s="6"/>
    </row>
    <row r="204" spans="2:12" ht="12.75">
      <c r="B204" s="12"/>
      <c r="C204" s="12"/>
      <c r="E204" s="25"/>
      <c r="F204" s="25"/>
      <c r="G204" s="25"/>
      <c r="H204" s="6"/>
      <c r="I204" s="25"/>
      <c r="J204" s="25"/>
      <c r="K204" s="6"/>
      <c r="L204" s="6"/>
    </row>
    <row r="205" spans="2:12" ht="12.75">
      <c r="B205" s="12"/>
      <c r="C205" s="12"/>
      <c r="E205" s="25"/>
      <c r="F205" s="25"/>
      <c r="G205" s="25"/>
      <c r="H205" s="6"/>
      <c r="I205" s="25"/>
      <c r="J205" s="25"/>
      <c r="K205" s="6"/>
      <c r="L205" s="6"/>
    </row>
    <row r="206" spans="2:12" ht="12.75">
      <c r="B206" s="12"/>
      <c r="C206" s="12"/>
      <c r="E206" s="25"/>
      <c r="F206" s="25"/>
      <c r="G206" s="25"/>
      <c r="H206" s="6"/>
      <c r="I206" s="25"/>
      <c r="J206" s="25"/>
      <c r="K206" s="6"/>
      <c r="L206" s="6"/>
    </row>
    <row r="207" spans="2:12" ht="12.75">
      <c r="B207" s="12"/>
      <c r="C207" s="12"/>
      <c r="E207" s="25"/>
      <c r="F207" s="25"/>
      <c r="G207" s="25"/>
      <c r="H207" s="6"/>
      <c r="I207" s="25"/>
      <c r="J207" s="25"/>
      <c r="K207" s="6"/>
      <c r="L207" s="6"/>
    </row>
    <row r="208" spans="2:12" ht="12.75">
      <c r="B208" s="12"/>
      <c r="C208" s="12"/>
      <c r="E208" s="25"/>
      <c r="F208" s="25"/>
      <c r="G208" s="25"/>
      <c r="H208" s="6"/>
      <c r="I208" s="25"/>
      <c r="J208" s="25"/>
      <c r="K208" s="6"/>
      <c r="L208" s="6"/>
    </row>
    <row r="209" spans="2:12" ht="12.75">
      <c r="B209" s="12"/>
      <c r="C209" s="12"/>
      <c r="E209" s="25"/>
      <c r="F209" s="25"/>
      <c r="G209" s="25"/>
      <c r="H209" s="6"/>
      <c r="I209" s="25"/>
      <c r="J209" s="25"/>
      <c r="K209" s="6"/>
      <c r="L209" s="6"/>
    </row>
    <row r="210" spans="2:12" ht="12.75">
      <c r="B210" s="12"/>
      <c r="C210" s="12"/>
      <c r="E210" s="25"/>
      <c r="F210" s="25"/>
      <c r="G210" s="25"/>
      <c r="H210" s="6"/>
      <c r="I210" s="25"/>
      <c r="J210" s="25"/>
      <c r="K210" s="6"/>
      <c r="L210" s="6"/>
    </row>
    <row r="211" spans="2:12" ht="12.75">
      <c r="B211" s="12"/>
      <c r="C211" s="12"/>
      <c r="E211" s="25"/>
      <c r="F211" s="25"/>
      <c r="G211" s="25"/>
      <c r="H211" s="6"/>
      <c r="I211" s="25"/>
      <c r="J211" s="25"/>
      <c r="K211" s="6"/>
      <c r="L211" s="6"/>
    </row>
    <row r="212" spans="2:12" ht="12.75">
      <c r="B212" s="12"/>
      <c r="C212" s="12"/>
      <c r="E212" s="25"/>
      <c r="F212" s="25"/>
      <c r="G212" s="25"/>
      <c r="H212" s="6"/>
      <c r="I212" s="25"/>
      <c r="J212" s="25"/>
      <c r="K212" s="6"/>
      <c r="L212" s="6"/>
    </row>
    <row r="213" spans="2:12" ht="12.75">
      <c r="B213" s="12"/>
      <c r="C213" s="12"/>
      <c r="E213" s="25"/>
      <c r="F213" s="25"/>
      <c r="G213" s="25"/>
      <c r="H213" s="6"/>
      <c r="I213" s="25"/>
      <c r="J213" s="25"/>
      <c r="K213" s="6"/>
      <c r="L213" s="6"/>
    </row>
    <row r="214" spans="2:12" ht="12.75">
      <c r="B214" s="12"/>
      <c r="C214" s="12"/>
      <c r="E214" s="25"/>
      <c r="F214" s="25"/>
      <c r="G214" s="25"/>
      <c r="H214" s="6"/>
      <c r="I214" s="25"/>
      <c r="J214" s="25"/>
      <c r="K214" s="6"/>
      <c r="L214" s="6"/>
    </row>
    <row r="215" spans="2:12" ht="12.75">
      <c r="B215" s="12"/>
      <c r="C215" s="12"/>
      <c r="E215" s="25"/>
      <c r="F215" s="25"/>
      <c r="G215" s="25"/>
      <c r="H215" s="6"/>
      <c r="I215" s="25"/>
      <c r="J215" s="25"/>
      <c r="K215" s="6"/>
      <c r="L215" s="6"/>
    </row>
    <row r="216" spans="2:12" ht="12.75">
      <c r="B216" s="12"/>
      <c r="C216" s="12"/>
      <c r="E216" s="25"/>
      <c r="F216" s="25"/>
      <c r="G216" s="25"/>
      <c r="H216" s="6"/>
      <c r="I216" s="25"/>
      <c r="J216" s="25"/>
      <c r="K216" s="6"/>
      <c r="L216" s="6"/>
    </row>
    <row r="217" spans="2:12" ht="12.75">
      <c r="B217" s="12"/>
      <c r="C217" s="12"/>
      <c r="E217" s="25"/>
      <c r="F217" s="25"/>
      <c r="G217" s="25"/>
      <c r="H217" s="6"/>
      <c r="I217" s="25"/>
      <c r="J217" s="25"/>
      <c r="K217" s="6"/>
      <c r="L217" s="6"/>
    </row>
    <row r="218" spans="2:12" ht="12.75">
      <c r="B218" s="12"/>
      <c r="C218" s="12"/>
      <c r="E218" s="25"/>
      <c r="F218" s="25"/>
      <c r="G218" s="25"/>
      <c r="H218" s="6"/>
      <c r="I218" s="25"/>
      <c r="J218" s="25"/>
      <c r="K218" s="6"/>
      <c r="L218" s="6"/>
    </row>
    <row r="219" spans="2:12" ht="12.75">
      <c r="B219" s="12"/>
      <c r="C219" s="12"/>
      <c r="E219" s="25"/>
      <c r="F219" s="25"/>
      <c r="G219" s="25"/>
      <c r="H219" s="6"/>
      <c r="I219" s="25"/>
      <c r="J219" s="25"/>
      <c r="K219" s="6"/>
      <c r="L219" s="6"/>
    </row>
    <row r="220" spans="2:12" ht="12.75">
      <c r="B220" s="12"/>
      <c r="C220" s="12"/>
      <c r="E220" s="25"/>
      <c r="F220" s="25"/>
      <c r="G220" s="25"/>
      <c r="H220" s="6"/>
      <c r="I220" s="25"/>
      <c r="J220" s="25"/>
      <c r="K220" s="6"/>
      <c r="L220" s="6"/>
    </row>
    <row r="221" spans="2:12" ht="12.75">
      <c r="B221" s="12"/>
      <c r="C221" s="12"/>
      <c r="E221" s="25"/>
      <c r="F221" s="25"/>
      <c r="G221" s="25"/>
      <c r="H221" s="6"/>
      <c r="I221" s="25"/>
      <c r="J221" s="25"/>
      <c r="K221" s="6"/>
      <c r="L221" s="6"/>
    </row>
    <row r="222" spans="2:16" ht="12.75">
      <c r="B222" s="12"/>
      <c r="C222" s="12"/>
      <c r="D222" s="12"/>
      <c r="F222" s="12"/>
      <c r="G222" s="12"/>
      <c r="I222" s="25"/>
      <c r="J222" s="25"/>
      <c r="K222" s="25"/>
      <c r="L222" s="6"/>
      <c r="M222" s="25"/>
      <c r="N222" s="25"/>
      <c r="O222" s="6"/>
      <c r="P222" s="6"/>
    </row>
    <row r="223" spans="2:16" ht="12.75">
      <c r="B223" s="12"/>
      <c r="C223" s="12"/>
      <c r="D223" s="12"/>
      <c r="F223" s="12"/>
      <c r="G223" s="12"/>
      <c r="I223" s="25"/>
      <c r="J223" s="25"/>
      <c r="K223" s="25"/>
      <c r="L223" s="6"/>
      <c r="M223" s="25"/>
      <c r="N223" s="25"/>
      <c r="O223" s="6"/>
      <c r="P223" s="6"/>
    </row>
    <row r="224" spans="2:16" ht="12.75">
      <c r="B224" s="12"/>
      <c r="C224" s="12"/>
      <c r="D224" s="12"/>
      <c r="F224" s="12"/>
      <c r="G224" s="12"/>
      <c r="I224" s="25"/>
      <c r="J224" s="25"/>
      <c r="K224" s="25"/>
      <c r="L224" s="6"/>
      <c r="M224" s="25"/>
      <c r="N224" s="25"/>
      <c r="O224" s="6"/>
      <c r="P224" s="6"/>
    </row>
    <row r="225" spans="2:16" ht="12.75">
      <c r="B225" s="12"/>
      <c r="C225" s="12"/>
      <c r="D225" s="12"/>
      <c r="F225" s="12"/>
      <c r="G225" s="12"/>
      <c r="I225" s="25"/>
      <c r="J225" s="25"/>
      <c r="K225" s="25"/>
      <c r="L225" s="6"/>
      <c r="M225" s="25"/>
      <c r="N225" s="25"/>
      <c r="O225" s="6"/>
      <c r="P225" s="6"/>
    </row>
    <row r="226" spans="2:16" ht="12.75">
      <c r="B226" s="12"/>
      <c r="C226" s="12"/>
      <c r="D226" s="12"/>
      <c r="F226" s="12"/>
      <c r="G226" s="12"/>
      <c r="I226" s="25"/>
      <c r="J226" s="25"/>
      <c r="K226" s="25"/>
      <c r="L226" s="6"/>
      <c r="M226" s="25"/>
      <c r="N226" s="25"/>
      <c r="O226" s="6"/>
      <c r="P226" s="6"/>
    </row>
    <row r="227" spans="2:16" ht="12.75">
      <c r="B227" s="12"/>
      <c r="C227" s="12"/>
      <c r="D227" s="12"/>
      <c r="F227" s="12"/>
      <c r="G227" s="12"/>
      <c r="I227" s="25"/>
      <c r="J227" s="25"/>
      <c r="K227" s="25"/>
      <c r="L227" s="6"/>
      <c r="M227" s="25"/>
      <c r="N227" s="25"/>
      <c r="O227" s="6"/>
      <c r="P227" s="6"/>
    </row>
    <row r="228" spans="2:16" ht="12.75">
      <c r="B228" s="12"/>
      <c r="C228" s="12"/>
      <c r="D228" s="12"/>
      <c r="F228" s="12"/>
      <c r="G228" s="12"/>
      <c r="I228" s="25"/>
      <c r="J228" s="25"/>
      <c r="K228" s="25"/>
      <c r="L228" s="6"/>
      <c r="M228" s="25"/>
      <c r="N228" s="25"/>
      <c r="O228" s="6"/>
      <c r="P228" s="6"/>
    </row>
    <row r="229" spans="2:16" ht="12.75">
      <c r="B229" s="12"/>
      <c r="C229" s="12"/>
      <c r="D229" s="12"/>
      <c r="F229" s="12"/>
      <c r="G229" s="12"/>
      <c r="I229" s="25"/>
      <c r="J229" s="25"/>
      <c r="K229" s="25"/>
      <c r="L229" s="6"/>
      <c r="M229" s="25"/>
      <c r="N229" s="25"/>
      <c r="O229" s="6"/>
      <c r="P229" s="6"/>
    </row>
    <row r="230" spans="2:16" ht="12.75">
      <c r="B230" s="12"/>
      <c r="C230" s="12"/>
      <c r="D230" s="12"/>
      <c r="F230" s="12"/>
      <c r="G230" s="12"/>
      <c r="I230" s="25"/>
      <c r="J230" s="25"/>
      <c r="K230" s="25"/>
      <c r="L230" s="6"/>
      <c r="M230" s="25"/>
      <c r="N230" s="25"/>
      <c r="O230" s="6"/>
      <c r="P230" s="6"/>
    </row>
    <row r="231" spans="2:16" ht="12.75">
      <c r="B231" s="12"/>
      <c r="C231" s="12"/>
      <c r="D231" s="12"/>
      <c r="F231" s="12"/>
      <c r="G231" s="12"/>
      <c r="I231" s="25"/>
      <c r="J231" s="25"/>
      <c r="K231" s="25"/>
      <c r="L231" s="6"/>
      <c r="M231" s="25"/>
      <c r="N231" s="25"/>
      <c r="O231" s="6"/>
      <c r="P231" s="6"/>
    </row>
    <row r="232" spans="2:16" ht="12.75">
      <c r="B232" s="12"/>
      <c r="C232" s="12"/>
      <c r="D232" s="12"/>
      <c r="F232" s="12"/>
      <c r="G232" s="12"/>
      <c r="I232" s="25"/>
      <c r="J232" s="25"/>
      <c r="K232" s="25"/>
      <c r="L232" s="6"/>
      <c r="M232" s="25"/>
      <c r="N232" s="25"/>
      <c r="O232" s="6"/>
      <c r="P232" s="6"/>
    </row>
    <row r="233" spans="2:16" ht="12.75">
      <c r="B233" s="12"/>
      <c r="C233" s="12"/>
      <c r="D233" s="12"/>
      <c r="F233" s="12"/>
      <c r="G233" s="12"/>
      <c r="I233" s="25"/>
      <c r="J233" s="25"/>
      <c r="K233" s="25"/>
      <c r="L233" s="6"/>
      <c r="M233" s="25"/>
      <c r="N233" s="25"/>
      <c r="O233" s="6"/>
      <c r="P233" s="6"/>
    </row>
    <row r="234" spans="2:16" ht="12.75">
      <c r="B234" s="12"/>
      <c r="C234" s="12"/>
      <c r="D234" s="12"/>
      <c r="F234" s="12"/>
      <c r="G234" s="12"/>
      <c r="I234" s="25"/>
      <c r="J234" s="25"/>
      <c r="K234" s="25"/>
      <c r="L234" s="6"/>
      <c r="M234" s="25"/>
      <c r="N234" s="25"/>
      <c r="O234" s="6"/>
      <c r="P234" s="6"/>
    </row>
    <row r="235" spans="2:16" ht="12.75">
      <c r="B235" s="12"/>
      <c r="C235" s="12"/>
      <c r="D235" s="12"/>
      <c r="F235" s="12"/>
      <c r="G235" s="12"/>
      <c r="I235" s="25"/>
      <c r="J235" s="25"/>
      <c r="K235" s="25"/>
      <c r="L235" s="6"/>
      <c r="M235" s="25"/>
      <c r="N235" s="25"/>
      <c r="O235" s="6"/>
      <c r="P235" s="6"/>
    </row>
    <row r="236" spans="2:16" ht="12.75">
      <c r="B236" s="12"/>
      <c r="C236" s="12"/>
      <c r="D236" s="12"/>
      <c r="F236" s="12"/>
      <c r="G236" s="12"/>
      <c r="I236" s="25"/>
      <c r="J236" s="25"/>
      <c r="K236" s="25"/>
      <c r="L236" s="6"/>
      <c r="M236" s="25"/>
      <c r="N236" s="25"/>
      <c r="O236" s="6"/>
      <c r="P236" s="6"/>
    </row>
    <row r="237" spans="2:16" ht="12.75">
      <c r="B237" s="12"/>
      <c r="C237" s="12"/>
      <c r="D237" s="12"/>
      <c r="F237" s="12"/>
      <c r="G237" s="12"/>
      <c r="I237" s="25"/>
      <c r="J237" s="25"/>
      <c r="K237" s="25"/>
      <c r="L237" s="6"/>
      <c r="M237" s="25"/>
      <c r="N237" s="25"/>
      <c r="O237" s="6"/>
      <c r="P237" s="6"/>
    </row>
    <row r="238" spans="2:16" ht="12.75">
      <c r="B238" s="12"/>
      <c r="C238" s="12"/>
      <c r="D238" s="12"/>
      <c r="F238" s="12"/>
      <c r="G238" s="12"/>
      <c r="I238" s="25"/>
      <c r="J238" s="25"/>
      <c r="K238" s="25"/>
      <c r="L238" s="6"/>
      <c r="M238" s="25"/>
      <c r="N238" s="25"/>
      <c r="O238" s="6"/>
      <c r="P238" s="6"/>
    </row>
    <row r="239" spans="2:16" ht="12.75">
      <c r="B239" s="12"/>
      <c r="C239" s="12"/>
      <c r="D239" s="12"/>
      <c r="F239" s="12"/>
      <c r="G239" s="12"/>
      <c r="I239" s="25"/>
      <c r="J239" s="25"/>
      <c r="K239" s="25"/>
      <c r="L239" s="6"/>
      <c r="M239" s="25"/>
      <c r="N239" s="25"/>
      <c r="O239" s="6"/>
      <c r="P239" s="6"/>
    </row>
    <row r="240" spans="2:16" ht="12.75">
      <c r="B240" s="12"/>
      <c r="C240" s="12"/>
      <c r="D240" s="12"/>
      <c r="F240" s="12"/>
      <c r="G240" s="12"/>
      <c r="I240" s="25"/>
      <c r="J240" s="25"/>
      <c r="K240" s="25"/>
      <c r="L240" s="6"/>
      <c r="M240" s="25"/>
      <c r="N240" s="25"/>
      <c r="O240" s="6"/>
      <c r="P240" s="6"/>
    </row>
    <row r="241" spans="2:16" ht="12.75">
      <c r="B241" s="12"/>
      <c r="C241" s="12"/>
      <c r="D241" s="12"/>
      <c r="F241" s="12"/>
      <c r="G241" s="12"/>
      <c r="I241" s="25"/>
      <c r="J241" s="25"/>
      <c r="K241" s="25"/>
      <c r="L241" s="6"/>
      <c r="M241" s="25"/>
      <c r="N241" s="25"/>
      <c r="O241" s="6"/>
      <c r="P241" s="6"/>
    </row>
    <row r="242" spans="2:16" ht="12.75">
      <c r="B242" s="12"/>
      <c r="C242" s="12"/>
      <c r="D242" s="12"/>
      <c r="F242" s="12"/>
      <c r="G242" s="12"/>
      <c r="I242" s="25"/>
      <c r="J242" s="25"/>
      <c r="K242" s="25"/>
      <c r="L242" s="6"/>
      <c r="M242" s="25"/>
      <c r="N242" s="25"/>
      <c r="O242" s="6"/>
      <c r="P242" s="6"/>
    </row>
    <row r="243" spans="2:16" ht="12.75">
      <c r="B243" s="12"/>
      <c r="C243" s="12"/>
      <c r="D243" s="12"/>
      <c r="F243" s="12"/>
      <c r="G243" s="12"/>
      <c r="I243" s="25"/>
      <c r="J243" s="25"/>
      <c r="K243" s="25"/>
      <c r="L243" s="6"/>
      <c r="M243" s="25"/>
      <c r="N243" s="25"/>
      <c r="O243" s="6"/>
      <c r="P243" s="6"/>
    </row>
    <row r="244" spans="2:16" ht="12.75">
      <c r="B244" s="12"/>
      <c r="C244" s="12"/>
      <c r="D244" s="12"/>
      <c r="F244" s="12"/>
      <c r="G244" s="12"/>
      <c r="I244" s="25"/>
      <c r="J244" s="25"/>
      <c r="K244" s="25"/>
      <c r="L244" s="6"/>
      <c r="M244" s="25"/>
      <c r="N244" s="25"/>
      <c r="O244" s="6"/>
      <c r="P244" s="6"/>
    </row>
    <row r="245" spans="2:16" ht="12.75">
      <c r="B245" s="12"/>
      <c r="C245" s="12"/>
      <c r="D245" s="12"/>
      <c r="F245" s="12"/>
      <c r="G245" s="12"/>
      <c r="I245" s="25"/>
      <c r="J245" s="25"/>
      <c r="K245" s="25"/>
      <c r="L245" s="6"/>
      <c r="M245" s="25"/>
      <c r="N245" s="25"/>
      <c r="O245" s="6"/>
      <c r="P245" s="6"/>
    </row>
    <row r="246" spans="2:16" ht="12.75">
      <c r="B246" s="12"/>
      <c r="C246" s="12"/>
      <c r="D246" s="12"/>
      <c r="F246" s="12"/>
      <c r="G246" s="12"/>
      <c r="I246" s="25"/>
      <c r="J246" s="25"/>
      <c r="K246" s="25"/>
      <c r="L246" s="6"/>
      <c r="M246" s="25"/>
      <c r="N246" s="25"/>
      <c r="O246" s="6"/>
      <c r="P246" s="6"/>
    </row>
    <row r="247" spans="2:16" ht="12.75">
      <c r="B247" s="12"/>
      <c r="C247" s="12"/>
      <c r="D247" s="12"/>
      <c r="F247" s="12"/>
      <c r="G247" s="12"/>
      <c r="I247" s="25"/>
      <c r="J247" s="25"/>
      <c r="K247" s="25"/>
      <c r="L247" s="6"/>
      <c r="M247" s="25"/>
      <c r="N247" s="25"/>
      <c r="O247" s="6"/>
      <c r="P247" s="6"/>
    </row>
    <row r="248" spans="2:16" ht="12.75">
      <c r="B248" s="12"/>
      <c r="C248" s="12"/>
      <c r="D248" s="12"/>
      <c r="F248" s="12"/>
      <c r="G248" s="12"/>
      <c r="I248" s="25"/>
      <c r="J248" s="25"/>
      <c r="K248" s="25"/>
      <c r="L248" s="6"/>
      <c r="M248" s="25"/>
      <c r="N248" s="25"/>
      <c r="O248" s="6"/>
      <c r="P248" s="6"/>
    </row>
    <row r="249" spans="2:16" ht="12.75">
      <c r="B249" s="12"/>
      <c r="C249" s="12"/>
      <c r="D249" s="12"/>
      <c r="F249" s="12"/>
      <c r="G249" s="12"/>
      <c r="I249" s="25"/>
      <c r="J249" s="25"/>
      <c r="K249" s="25"/>
      <c r="L249" s="6"/>
      <c r="M249" s="25"/>
      <c r="N249" s="25"/>
      <c r="O249" s="6"/>
      <c r="P249" s="6"/>
    </row>
    <row r="250" spans="2:16" ht="12.75">
      <c r="B250" s="12"/>
      <c r="C250" s="12"/>
      <c r="D250" s="12"/>
      <c r="F250" s="12"/>
      <c r="G250" s="12"/>
      <c r="I250" s="25"/>
      <c r="J250" s="25"/>
      <c r="K250" s="25"/>
      <c r="L250" s="6"/>
      <c r="M250" s="25"/>
      <c r="N250" s="25"/>
      <c r="O250" s="6"/>
      <c r="P250" s="6"/>
    </row>
    <row r="251" spans="2:16" ht="12.75">
      <c r="B251" s="12"/>
      <c r="C251" s="12"/>
      <c r="D251" s="12"/>
      <c r="F251" s="12"/>
      <c r="G251" s="12"/>
      <c r="I251" s="25"/>
      <c r="J251" s="25"/>
      <c r="K251" s="25"/>
      <c r="L251" s="6"/>
      <c r="M251" s="25"/>
      <c r="N251" s="25"/>
      <c r="O251" s="6"/>
      <c r="P251" s="6"/>
    </row>
    <row r="252" spans="2:16" ht="12.75">
      <c r="B252" s="12"/>
      <c r="C252" s="12"/>
      <c r="D252" s="12"/>
      <c r="F252" s="12"/>
      <c r="G252" s="12"/>
      <c r="I252" s="25"/>
      <c r="J252" s="25"/>
      <c r="K252" s="25"/>
      <c r="L252" s="6"/>
      <c r="M252" s="25"/>
      <c r="N252" s="25"/>
      <c r="O252" s="6"/>
      <c r="P252" s="6"/>
    </row>
    <row r="253" spans="2:16" ht="12.75">
      <c r="B253" s="12"/>
      <c r="C253" s="12"/>
      <c r="D253" s="12"/>
      <c r="F253" s="12"/>
      <c r="G253" s="12"/>
      <c r="I253" s="25"/>
      <c r="J253" s="25"/>
      <c r="K253" s="25"/>
      <c r="L253" s="6"/>
      <c r="M253" s="25"/>
      <c r="N253" s="25"/>
      <c r="O253" s="6"/>
      <c r="P253" s="6"/>
    </row>
    <row r="254" spans="2:16" ht="12.75">
      <c r="B254" s="12"/>
      <c r="C254" s="12"/>
      <c r="D254" s="12"/>
      <c r="F254" s="12"/>
      <c r="G254" s="12"/>
      <c r="I254" s="25"/>
      <c r="J254" s="25"/>
      <c r="K254" s="25"/>
      <c r="L254" s="6"/>
      <c r="M254" s="25"/>
      <c r="N254" s="25"/>
      <c r="O254" s="6"/>
      <c r="P254" s="6"/>
    </row>
    <row r="255" spans="2:16" ht="12.75">
      <c r="B255" s="12"/>
      <c r="C255" s="12"/>
      <c r="D255" s="12"/>
      <c r="F255" s="12"/>
      <c r="G255" s="12"/>
      <c r="I255" s="25"/>
      <c r="J255" s="25"/>
      <c r="K255" s="25"/>
      <c r="L255" s="6"/>
      <c r="M255" s="25"/>
      <c r="N255" s="25"/>
      <c r="O255" s="6"/>
      <c r="P255" s="6"/>
    </row>
    <row r="256" spans="2:16" ht="12.75">
      <c r="B256" s="12"/>
      <c r="C256" s="12"/>
      <c r="D256" s="12"/>
      <c r="F256" s="12"/>
      <c r="G256" s="12"/>
      <c r="I256" s="25"/>
      <c r="J256" s="25"/>
      <c r="K256" s="25"/>
      <c r="L256" s="6"/>
      <c r="M256" s="25"/>
      <c r="N256" s="25"/>
      <c r="O256" s="6"/>
      <c r="P256" s="6"/>
    </row>
    <row r="257" spans="2:16" ht="12.75">
      <c r="B257" s="12"/>
      <c r="C257" s="12"/>
      <c r="D257" s="12"/>
      <c r="F257" s="12"/>
      <c r="G257" s="12"/>
      <c r="I257" s="25"/>
      <c r="J257" s="25"/>
      <c r="K257" s="25"/>
      <c r="L257" s="6"/>
      <c r="M257" s="25"/>
      <c r="N257" s="25"/>
      <c r="O257" s="6"/>
      <c r="P257" s="6"/>
    </row>
    <row r="258" spans="2:16" ht="12.75">
      <c r="B258" s="12"/>
      <c r="C258" s="12"/>
      <c r="D258" s="12"/>
      <c r="F258" s="12"/>
      <c r="G258" s="12"/>
      <c r="I258" s="25"/>
      <c r="J258" s="25"/>
      <c r="K258" s="25"/>
      <c r="L258" s="6"/>
      <c r="M258" s="25"/>
      <c r="N258" s="25"/>
      <c r="O258" s="6"/>
      <c r="P258" s="6"/>
    </row>
    <row r="259" spans="9:16" ht="12.75">
      <c r="I259" s="6"/>
      <c r="J259" s="6"/>
      <c r="K259" s="6"/>
      <c r="L259" s="6"/>
      <c r="M259" s="6"/>
      <c r="N259" s="6"/>
      <c r="O259" s="6"/>
      <c r="P259" s="6"/>
    </row>
    <row r="260" spans="9:16" ht="12.75">
      <c r="I260" s="6"/>
      <c r="J260" s="6"/>
      <c r="K260" s="6"/>
      <c r="L260" s="6"/>
      <c r="M260" s="6"/>
      <c r="N260" s="6"/>
      <c r="O260" s="6"/>
      <c r="P260" s="6"/>
    </row>
    <row r="261" spans="9:16" ht="12.75">
      <c r="I261" s="6"/>
      <c r="J261" s="6"/>
      <c r="K261" s="6"/>
      <c r="L261" s="6"/>
      <c r="M261" s="6"/>
      <c r="N261" s="6"/>
      <c r="O261" s="6"/>
      <c r="P261" s="6"/>
    </row>
    <row r="262" spans="9:16" ht="12.75">
      <c r="I262" s="6"/>
      <c r="J262" s="6"/>
      <c r="K262" s="6"/>
      <c r="L262" s="6"/>
      <c r="M262" s="6"/>
      <c r="N262" s="6"/>
      <c r="O262" s="6"/>
      <c r="P262" s="6"/>
    </row>
    <row r="263" spans="9:16" ht="12.75">
      <c r="I263" s="6"/>
      <c r="J263" s="6"/>
      <c r="K263" s="6"/>
      <c r="L263" s="6"/>
      <c r="M263" s="6"/>
      <c r="N263" s="6"/>
      <c r="O263" s="6"/>
      <c r="P263" s="6"/>
    </row>
    <row r="264" spans="9:16" ht="12.75">
      <c r="I264" s="6"/>
      <c r="J264" s="6"/>
      <c r="K264" s="6"/>
      <c r="L264" s="6"/>
      <c r="M264" s="6"/>
      <c r="N264" s="6"/>
      <c r="O264" s="6"/>
      <c r="P264" s="6"/>
    </row>
    <row r="265" spans="9:16" ht="12.75">
      <c r="I265" s="6"/>
      <c r="J265" s="6"/>
      <c r="K265" s="6"/>
      <c r="L265" s="6"/>
      <c r="M265" s="6"/>
      <c r="N265" s="6"/>
      <c r="O265" s="6"/>
      <c r="P265" s="6"/>
    </row>
    <row r="266" spans="9:16" ht="12.75">
      <c r="I266" s="6"/>
      <c r="J266" s="6"/>
      <c r="K266" s="6"/>
      <c r="L266" s="6"/>
      <c r="M266" s="6"/>
      <c r="N266" s="6"/>
      <c r="O266" s="6"/>
      <c r="P266" s="6"/>
    </row>
    <row r="267" spans="9:16" ht="12.75">
      <c r="I267" s="6"/>
      <c r="J267" s="6"/>
      <c r="K267" s="6"/>
      <c r="L267" s="6"/>
      <c r="M267" s="6"/>
      <c r="N267" s="6"/>
      <c r="O267" s="6"/>
      <c r="P267" s="6"/>
    </row>
    <row r="268" spans="9:16" ht="12.75">
      <c r="I268" s="6"/>
      <c r="J268" s="6"/>
      <c r="K268" s="6"/>
      <c r="L268" s="6"/>
      <c r="M268" s="6"/>
      <c r="N268" s="6"/>
      <c r="O268" s="6"/>
      <c r="P268" s="6"/>
    </row>
    <row r="269" spans="9:16" ht="12.75">
      <c r="I269" s="6"/>
      <c r="J269" s="6"/>
      <c r="K269" s="6"/>
      <c r="L269" s="6"/>
      <c r="M269" s="6"/>
      <c r="N269" s="6"/>
      <c r="O269" s="6"/>
      <c r="P269" s="6"/>
    </row>
    <row r="270" spans="9:16" ht="12.75">
      <c r="I270" s="6"/>
      <c r="J270" s="6"/>
      <c r="K270" s="6"/>
      <c r="L270" s="6"/>
      <c r="M270" s="6"/>
      <c r="N270" s="6"/>
      <c r="O270" s="6"/>
      <c r="P270" s="6"/>
    </row>
    <row r="271" spans="9:16" ht="12.75">
      <c r="I271" s="6"/>
      <c r="J271" s="6"/>
      <c r="K271" s="6"/>
      <c r="L271" s="6"/>
      <c r="M271" s="6"/>
      <c r="N271" s="6"/>
      <c r="O271" s="6"/>
      <c r="P271" s="6"/>
    </row>
    <row r="272" spans="9:16" ht="12.75">
      <c r="I272" s="6"/>
      <c r="J272" s="6"/>
      <c r="K272" s="6"/>
      <c r="L272" s="6"/>
      <c r="M272" s="6"/>
      <c r="N272" s="6"/>
      <c r="O272" s="6"/>
      <c r="P272" s="6"/>
    </row>
    <row r="273" spans="9:16" ht="12.75">
      <c r="I273" s="6"/>
      <c r="J273" s="6"/>
      <c r="K273" s="6"/>
      <c r="L273" s="6"/>
      <c r="M273" s="6"/>
      <c r="N273" s="6"/>
      <c r="O273" s="6"/>
      <c r="P273" s="6"/>
    </row>
    <row r="274" spans="9:16" ht="12.75">
      <c r="I274" s="6"/>
      <c r="J274" s="6"/>
      <c r="K274" s="6"/>
      <c r="L274" s="6"/>
      <c r="M274" s="6"/>
      <c r="N274" s="6"/>
      <c r="O274" s="6"/>
      <c r="P274" s="6"/>
    </row>
    <row r="275" spans="9:16" ht="12.75">
      <c r="I275" s="6"/>
      <c r="J275" s="6"/>
      <c r="K275" s="6"/>
      <c r="L275" s="6"/>
      <c r="M275" s="6"/>
      <c r="N275" s="6"/>
      <c r="O275" s="6"/>
      <c r="P275" s="6"/>
    </row>
    <row r="276" spans="9:16" ht="12.75">
      <c r="I276" s="6"/>
      <c r="J276" s="6"/>
      <c r="K276" s="6"/>
      <c r="L276" s="6"/>
      <c r="M276" s="6"/>
      <c r="N276" s="6"/>
      <c r="O276" s="6"/>
      <c r="P276" s="6"/>
    </row>
    <row r="277" spans="9:16" ht="12.75">
      <c r="I277" s="6"/>
      <c r="J277" s="6"/>
      <c r="K277" s="6"/>
      <c r="L277" s="6"/>
      <c r="M277" s="6"/>
      <c r="N277" s="6"/>
      <c r="O277" s="6"/>
      <c r="P277" s="6"/>
    </row>
    <row r="278" spans="9:16" ht="12.75">
      <c r="I278" s="6"/>
      <c r="J278" s="6"/>
      <c r="K278" s="6"/>
      <c r="L278" s="6"/>
      <c r="M278" s="6"/>
      <c r="N278" s="6"/>
      <c r="O278" s="6"/>
      <c r="P278" s="6"/>
    </row>
    <row r="279" spans="9:16" ht="12.75">
      <c r="I279" s="6"/>
      <c r="J279" s="6"/>
      <c r="K279" s="6"/>
      <c r="L279" s="6"/>
      <c r="M279" s="6"/>
      <c r="N279" s="6"/>
      <c r="O279" s="6"/>
      <c r="P279" s="6"/>
    </row>
    <row r="280" spans="9:16" ht="12.75">
      <c r="I280" s="6"/>
      <c r="J280" s="6"/>
      <c r="K280" s="6"/>
      <c r="L280" s="6"/>
      <c r="M280" s="6"/>
      <c r="N280" s="6"/>
      <c r="O280" s="6"/>
      <c r="P280" s="6"/>
    </row>
    <row r="281" spans="9:16" ht="12.75">
      <c r="I281" s="6"/>
      <c r="J281" s="6"/>
      <c r="K281" s="6"/>
      <c r="L281" s="6"/>
      <c r="M281" s="6"/>
      <c r="N281" s="6"/>
      <c r="O281" s="6"/>
      <c r="P281" s="6"/>
    </row>
    <row r="282" spans="9:16" ht="12.75">
      <c r="I282" s="6"/>
      <c r="J282" s="6"/>
      <c r="K282" s="6"/>
      <c r="L282" s="6"/>
      <c r="M282" s="6"/>
      <c r="N282" s="6"/>
      <c r="O282" s="6"/>
      <c r="P282" s="6"/>
    </row>
    <row r="283" spans="9:16" ht="12.75">
      <c r="I283" s="6"/>
      <c r="J283" s="6"/>
      <c r="K283" s="6"/>
      <c r="L283" s="6"/>
      <c r="M283" s="6"/>
      <c r="N283" s="6"/>
      <c r="O283" s="6"/>
      <c r="P283" s="6"/>
    </row>
    <row r="284" spans="9:16" ht="12.75">
      <c r="I284" s="6"/>
      <c r="J284" s="6"/>
      <c r="K284" s="6"/>
      <c r="L284" s="6"/>
      <c r="M284" s="6"/>
      <c r="N284" s="6"/>
      <c r="O284" s="6"/>
      <c r="P284" s="6"/>
    </row>
    <row r="285" spans="9:16" ht="12.75">
      <c r="I285" s="6"/>
      <c r="J285" s="6"/>
      <c r="K285" s="6"/>
      <c r="L285" s="6"/>
      <c r="M285" s="6"/>
      <c r="N285" s="6"/>
      <c r="O285" s="6"/>
      <c r="P285" s="6"/>
    </row>
    <row r="286" spans="9:16" ht="12.75">
      <c r="I286" s="6"/>
      <c r="J286" s="6"/>
      <c r="K286" s="6"/>
      <c r="L286" s="6"/>
      <c r="M286" s="6"/>
      <c r="N286" s="6"/>
      <c r="O286" s="6"/>
      <c r="P286" s="6"/>
    </row>
    <row r="287" spans="9:16" ht="12.75">
      <c r="I287" s="6"/>
      <c r="J287" s="6"/>
      <c r="K287" s="6"/>
      <c r="L287" s="6"/>
      <c r="M287" s="6"/>
      <c r="N287" s="6"/>
      <c r="O287" s="6"/>
      <c r="P287" s="6"/>
    </row>
    <row r="288" spans="9:16" ht="12.75">
      <c r="I288" s="6"/>
      <c r="J288" s="6"/>
      <c r="K288" s="6"/>
      <c r="L288" s="6"/>
      <c r="M288" s="6"/>
      <c r="N288" s="6"/>
      <c r="O288" s="6"/>
      <c r="P288" s="6"/>
    </row>
    <row r="289" spans="9:16" ht="12.75">
      <c r="I289" s="6"/>
      <c r="J289" s="6"/>
      <c r="K289" s="6"/>
      <c r="L289" s="6"/>
      <c r="M289" s="6"/>
      <c r="N289" s="6"/>
      <c r="O289" s="6"/>
      <c r="P289" s="6"/>
    </row>
    <row r="290" spans="9:16" ht="12.75">
      <c r="I290" s="6"/>
      <c r="J290" s="6"/>
      <c r="K290" s="6"/>
      <c r="L290" s="6"/>
      <c r="M290" s="6"/>
      <c r="N290" s="6"/>
      <c r="O290" s="6"/>
      <c r="P290" s="6"/>
    </row>
    <row r="291" spans="9:16" ht="12.75">
      <c r="I291" s="6"/>
      <c r="J291" s="6"/>
      <c r="K291" s="6"/>
      <c r="L291" s="6"/>
      <c r="M291" s="6"/>
      <c r="N291" s="6"/>
      <c r="O291" s="6"/>
      <c r="P291" s="6"/>
    </row>
    <row r="292" spans="9:16" ht="12.75">
      <c r="I292" s="6"/>
      <c r="J292" s="6"/>
      <c r="K292" s="6"/>
      <c r="L292" s="6"/>
      <c r="M292" s="6"/>
      <c r="N292" s="6"/>
      <c r="O292" s="6"/>
      <c r="P292" s="6"/>
    </row>
    <row r="293" spans="9:16" ht="12.75">
      <c r="I293" s="6"/>
      <c r="J293" s="6"/>
      <c r="K293" s="6"/>
      <c r="L293" s="6"/>
      <c r="M293" s="6"/>
      <c r="N293" s="6"/>
      <c r="O293" s="6"/>
      <c r="P293" s="6"/>
    </row>
    <row r="294" spans="9:16" ht="12.75">
      <c r="I294" s="6"/>
      <c r="J294" s="6"/>
      <c r="K294" s="6"/>
      <c r="L294" s="6"/>
      <c r="M294" s="6"/>
      <c r="N294" s="6"/>
      <c r="O294" s="6"/>
      <c r="P294" s="6"/>
    </row>
    <row r="295" spans="9:16" ht="12.75">
      <c r="I295" s="6"/>
      <c r="J295" s="6"/>
      <c r="K295" s="6"/>
      <c r="L295" s="6"/>
      <c r="M295" s="6"/>
      <c r="N295" s="6"/>
      <c r="O295" s="6"/>
      <c r="P295" s="6"/>
    </row>
    <row r="296" spans="9:16" ht="12.75">
      <c r="I296" s="6"/>
      <c r="J296" s="6"/>
      <c r="K296" s="6"/>
      <c r="L296" s="6"/>
      <c r="M296" s="6"/>
      <c r="N296" s="6"/>
      <c r="O296" s="6"/>
      <c r="P296" s="6"/>
    </row>
    <row r="297" spans="9:16" ht="12.75">
      <c r="I297" s="6"/>
      <c r="J297" s="6"/>
      <c r="K297" s="6"/>
      <c r="L297" s="6"/>
      <c r="M297" s="6"/>
      <c r="N297" s="6"/>
      <c r="O297" s="6"/>
      <c r="P297" s="6"/>
    </row>
    <row r="298" spans="9:16" ht="12.75">
      <c r="I298" s="6"/>
      <c r="J298" s="6"/>
      <c r="K298" s="6"/>
      <c r="L298" s="6"/>
      <c r="M298" s="6"/>
      <c r="N298" s="6"/>
      <c r="O298" s="6"/>
      <c r="P298" s="6"/>
    </row>
    <row r="299" spans="9:16" ht="12.75">
      <c r="I299" s="6"/>
      <c r="J299" s="6"/>
      <c r="K299" s="6"/>
      <c r="L299" s="6"/>
      <c r="M299" s="6"/>
      <c r="N299" s="6"/>
      <c r="O299" s="6"/>
      <c r="P299" s="6"/>
    </row>
    <row r="300" spans="9:16" ht="12.75">
      <c r="I300" s="6"/>
      <c r="J300" s="6"/>
      <c r="K300" s="6"/>
      <c r="L300" s="6"/>
      <c r="M300" s="6"/>
      <c r="N300" s="6"/>
      <c r="O300" s="6"/>
      <c r="P300" s="6"/>
    </row>
    <row r="301" spans="9:16" ht="12.75">
      <c r="I301" s="6"/>
      <c r="J301" s="6"/>
      <c r="K301" s="6"/>
      <c r="L301" s="6"/>
      <c r="M301" s="6"/>
      <c r="N301" s="6"/>
      <c r="O301" s="6"/>
      <c r="P301" s="6"/>
    </row>
    <row r="302" spans="9:16" ht="12.75">
      <c r="I302" s="6"/>
      <c r="J302" s="6"/>
      <c r="K302" s="6"/>
      <c r="L302" s="6"/>
      <c r="M302" s="6"/>
      <c r="N302" s="6"/>
      <c r="O302" s="6"/>
      <c r="P302" s="6"/>
    </row>
    <row r="303" spans="9:16" ht="12.75">
      <c r="I303" s="6"/>
      <c r="J303" s="6"/>
      <c r="K303" s="6"/>
      <c r="L303" s="6"/>
      <c r="M303" s="6"/>
      <c r="N303" s="6"/>
      <c r="O303" s="6"/>
      <c r="P303" s="6"/>
    </row>
    <row r="304" spans="9:16" ht="12.75">
      <c r="I304" s="6"/>
      <c r="J304" s="6"/>
      <c r="K304" s="6"/>
      <c r="L304" s="6"/>
      <c r="M304" s="6"/>
      <c r="N304" s="6"/>
      <c r="O304" s="6"/>
      <c r="P304" s="6"/>
    </row>
    <row r="305" spans="9:16" ht="12.75">
      <c r="I305" s="6"/>
      <c r="J305" s="6"/>
      <c r="K305" s="6"/>
      <c r="L305" s="6"/>
      <c r="M305" s="6"/>
      <c r="N305" s="6"/>
      <c r="O305" s="6"/>
      <c r="P305" s="6"/>
    </row>
    <row r="306" spans="9:16" ht="12.75">
      <c r="I306" s="6"/>
      <c r="J306" s="6"/>
      <c r="K306" s="6"/>
      <c r="L306" s="6"/>
      <c r="M306" s="6"/>
      <c r="N306" s="6"/>
      <c r="O306" s="6"/>
      <c r="P306" s="6"/>
    </row>
    <row r="307" spans="9:16" ht="12.75">
      <c r="I307" s="6"/>
      <c r="J307" s="6"/>
      <c r="K307" s="6"/>
      <c r="L307" s="6"/>
      <c r="M307" s="6"/>
      <c r="N307" s="6"/>
      <c r="O307" s="6"/>
      <c r="P307" s="6"/>
    </row>
    <row r="308" spans="9:16" ht="12.75">
      <c r="I308" s="6"/>
      <c r="J308" s="6"/>
      <c r="K308" s="6"/>
      <c r="L308" s="6"/>
      <c r="M308" s="6"/>
      <c r="N308" s="6"/>
      <c r="O308" s="6"/>
      <c r="P308" s="6"/>
    </row>
    <row r="309" spans="9:16" ht="12.75">
      <c r="I309" s="6"/>
      <c r="J309" s="6"/>
      <c r="K309" s="6"/>
      <c r="L309" s="6"/>
      <c r="M309" s="6"/>
      <c r="N309" s="6"/>
      <c r="O309" s="6"/>
      <c r="P309" s="6"/>
    </row>
    <row r="310" spans="9:16" ht="12.75">
      <c r="I310" s="6"/>
      <c r="J310" s="6"/>
      <c r="K310" s="6"/>
      <c r="L310" s="6"/>
      <c r="M310" s="6"/>
      <c r="N310" s="6"/>
      <c r="O310" s="6"/>
      <c r="P310" s="6"/>
    </row>
    <row r="311" spans="9:16" ht="12.75">
      <c r="I311" s="6"/>
      <c r="J311" s="6"/>
      <c r="K311" s="6"/>
      <c r="L311" s="6"/>
      <c r="M311" s="6"/>
      <c r="N311" s="6"/>
      <c r="O311" s="6"/>
      <c r="P311" s="6"/>
    </row>
    <row r="312" spans="9:16" ht="12.75">
      <c r="I312" s="6"/>
      <c r="J312" s="6"/>
      <c r="K312" s="6"/>
      <c r="L312" s="6"/>
      <c r="M312" s="6"/>
      <c r="N312" s="6"/>
      <c r="O312" s="6"/>
      <c r="P312" s="6"/>
    </row>
    <row r="313" spans="9:16" ht="12.75">
      <c r="I313" s="6"/>
      <c r="J313" s="6"/>
      <c r="K313" s="6"/>
      <c r="L313" s="6"/>
      <c r="M313" s="6"/>
      <c r="N313" s="6"/>
      <c r="O313" s="6"/>
      <c r="P313" s="6"/>
    </row>
    <row r="314" spans="9:16" ht="12.75">
      <c r="I314" s="6"/>
      <c r="J314" s="6"/>
      <c r="K314" s="6"/>
      <c r="L314" s="6"/>
      <c r="M314" s="6"/>
      <c r="N314" s="6"/>
      <c r="O314" s="6"/>
      <c r="P314" s="6"/>
    </row>
    <row r="315" spans="9:16" ht="12.75">
      <c r="I315" s="6"/>
      <c r="J315" s="6"/>
      <c r="K315" s="6"/>
      <c r="L315" s="6"/>
      <c r="M315" s="6"/>
      <c r="N315" s="6"/>
      <c r="O315" s="6"/>
      <c r="P315" s="6"/>
    </row>
    <row r="316" spans="9:16" ht="12.75">
      <c r="I316" s="6"/>
      <c r="J316" s="6"/>
      <c r="K316" s="6"/>
      <c r="L316" s="6"/>
      <c r="M316" s="6"/>
      <c r="N316" s="6"/>
      <c r="O316" s="6"/>
      <c r="P316" s="6"/>
    </row>
    <row r="317" spans="9:16" ht="12.75">
      <c r="I317" s="6"/>
      <c r="J317" s="6"/>
      <c r="K317" s="6"/>
      <c r="L317" s="6"/>
      <c r="M317" s="6"/>
      <c r="N317" s="6"/>
      <c r="O317" s="6"/>
      <c r="P317" s="6"/>
    </row>
    <row r="318" spans="9:16" ht="12.75">
      <c r="I318" s="6"/>
      <c r="J318" s="6"/>
      <c r="K318" s="6"/>
      <c r="L318" s="6"/>
      <c r="M318" s="6"/>
      <c r="N318" s="6"/>
      <c r="O318" s="6"/>
      <c r="P318" s="6"/>
    </row>
    <row r="319" spans="9:16" ht="12.75">
      <c r="I319" s="6"/>
      <c r="J319" s="6"/>
      <c r="K319" s="6"/>
      <c r="L319" s="6"/>
      <c r="M319" s="6"/>
      <c r="N319" s="6"/>
      <c r="O319" s="6"/>
      <c r="P319" s="6"/>
    </row>
    <row r="320" spans="9:16" ht="12.75">
      <c r="I320" s="6"/>
      <c r="J320" s="6"/>
      <c r="K320" s="6"/>
      <c r="L320" s="6"/>
      <c r="M320" s="6"/>
      <c r="N320" s="6"/>
      <c r="O320" s="6"/>
      <c r="P320" s="6"/>
    </row>
    <row r="321" spans="9:16" ht="12.75">
      <c r="I321" s="6"/>
      <c r="J321" s="6"/>
      <c r="K321" s="6"/>
      <c r="L321" s="6"/>
      <c r="M321" s="6"/>
      <c r="N321" s="6"/>
      <c r="O321" s="6"/>
      <c r="P321" s="6"/>
    </row>
    <row r="322" spans="9:16" ht="12.75">
      <c r="I322" s="6"/>
      <c r="J322" s="6"/>
      <c r="K322" s="6"/>
      <c r="L322" s="6"/>
      <c r="M322" s="6"/>
      <c r="N322" s="6"/>
      <c r="O322" s="6"/>
      <c r="P322" s="6"/>
    </row>
    <row r="323" spans="9:16" ht="12.75">
      <c r="I323" s="6"/>
      <c r="J323" s="6"/>
      <c r="K323" s="6"/>
      <c r="L323" s="6"/>
      <c r="M323" s="6"/>
      <c r="N323" s="6"/>
      <c r="O323" s="6"/>
      <c r="P323" s="6"/>
    </row>
    <row r="324" spans="9:16" ht="12.75">
      <c r="I324" s="6"/>
      <c r="J324" s="6"/>
      <c r="K324" s="6"/>
      <c r="L324" s="6"/>
      <c r="M324" s="6"/>
      <c r="N324" s="6"/>
      <c r="O324" s="6"/>
      <c r="P324" s="6"/>
    </row>
  </sheetData>
  <sheetProtection/>
  <mergeCells count="1"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2017-03-29T01:44:00Z</dcterms:modified>
  <cp:category/>
  <cp:version/>
  <cp:contentType/>
  <cp:contentStatus/>
</cp:coreProperties>
</file>