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260" activeTab="0"/>
  </bookViews>
  <sheets>
    <sheet name="Using critical-value tables" sheetId="1" r:id="rId1"/>
    <sheet name="Equations" sheetId="2" r:id="rId2"/>
  </sheets>
  <definedNames>
    <definedName name="AdjRank_1">#REF!</definedName>
    <definedName name="AdjRank_2">#REF!</definedName>
    <definedName name="Data_1">#REF!</definedName>
    <definedName name="Data_2">#REF!</definedName>
    <definedName name="Data_All">#REF!</definedName>
    <definedName name="Rank_1">#REF!</definedName>
    <definedName name="Rank_2">#REF!</definedName>
    <definedName name="Rank_All">#REF!</definedName>
  </definedNames>
  <calcPr fullCalcOnLoad="1"/>
</workbook>
</file>

<file path=xl/sharedStrings.xml><?xml version="1.0" encoding="utf-8"?>
<sst xmlns="http://schemas.openxmlformats.org/spreadsheetml/2006/main" count="36" uniqueCount="35">
  <si>
    <t>Calculation Space</t>
  </si>
  <si>
    <t>STEP 1</t>
  </si>
  <si>
    <t>STEP 2</t>
  </si>
  <si>
    <t>a =</t>
  </si>
  <si>
    <t>STEP 3</t>
  </si>
  <si>
    <t>STEP 4</t>
  </si>
  <si>
    <t>Null Hypothesis</t>
  </si>
  <si>
    <t xml:space="preserve">Therefore </t>
  </si>
  <si>
    <t xml:space="preserve">Which is greatest? </t>
  </si>
  <si>
    <t>Sum</t>
  </si>
  <si>
    <t>Sample 1</t>
  </si>
  <si>
    <t>Sample 2</t>
  </si>
  <si>
    <r>
      <t>Choose a critical significance level 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</si>
  <si>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df =</t>
  </si>
  <si>
    <r>
      <t>State your null hypothesis (H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</si>
  <si>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Calculate the test statistic</t>
  </si>
  <si>
    <t>Where:</t>
  </si>
  <si>
    <r>
      <t>e.g.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 two variables do not covary in a linear fashion.</t>
    </r>
  </si>
  <si>
    <t>Excel Ranks</t>
  </si>
  <si>
    <t>Adjusted Ranks</t>
  </si>
  <si>
    <t>= mean rank of sample from variable 1</t>
  </si>
  <si>
    <t>= mean rank of sample from variable 2</t>
  </si>
  <si>
    <t xml:space="preserve">Spearman Correlation </t>
  </si>
  <si>
    <t>Spearman Rank-Order Correlation Coefficient</t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</si>
  <si>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</si>
  <si>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Critical Value of r</t>
    </r>
    <r>
      <rPr>
        <vertAlign val="subscript"/>
        <sz val="10"/>
        <rFont val="Arial"/>
        <family val="2"/>
      </rPr>
      <t>s</t>
    </r>
  </si>
  <si>
    <t>a</t>
  </si>
  <si>
    <t>df</t>
  </si>
  <si>
    <r>
      <t>Critical Values of the Spearman Rank-Order Correlation coefficient r</t>
    </r>
    <r>
      <rPr>
        <vertAlign val="subscript"/>
        <sz val="10"/>
        <rFont val="Arial"/>
        <family val="2"/>
      </rPr>
      <t>s</t>
    </r>
  </si>
  <si>
    <t>Values from Owen (1962), de Jong &amp; Montford (1972), Franklin (1978), &amp; Olds (1938) following Zar (1999)</t>
  </si>
  <si>
    <t>Reject or accept your null hypothesis</t>
  </si>
  <si>
    <t>Biomeasurement 4e Calculation Sheet by Toby Carter &amp; Dawn Hawkins</t>
  </si>
  <si>
    <t>©Hawkins &amp; Carter 2019</t>
  </si>
  <si>
    <t>Select from dropdown menu.</t>
  </si>
  <si>
    <r>
      <t xml:space="preserve">Data </t>
    </r>
    <r>
      <rPr>
        <sz val="8"/>
        <rFont val="Arial"/>
        <family val="2"/>
      </rPr>
      <t>Enter in  white cells below.</t>
    </r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</si>
</sst>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00000000"/>
    <numFmt numFmtId="177" formatCode="0.00000000"/>
    <numFmt numFmtId="178" formatCode="0.0000000"/>
    <numFmt numFmtId="179" formatCode="0.000000"/>
    <numFmt numFmtId="180" formatCode="0.000E+00"/>
    <numFmt numFmtId="181" formatCode="0.000000000000000000"/>
    <numFmt numFmtId="182" formatCode="0.000000000000000000E+00"/>
    <numFmt numFmtId="183" formatCode="0.00000000000000000E+00"/>
    <numFmt numFmtId="184" formatCode="0.0000000000000000E+00"/>
    <numFmt numFmtId="185" formatCode="0.000000000000000E+00"/>
    <numFmt numFmtId="186" formatCode="0.00000000000000E+00"/>
    <numFmt numFmtId="187" formatCode="0.0000000000000E+00"/>
    <numFmt numFmtId="188" formatCode="0.000000000000E+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 quotePrefix="1">
      <alignment/>
      <protection/>
    </xf>
    <xf numFmtId="0" fontId="5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167" fontId="0" fillId="34" borderId="11" xfId="0" applyNumberForma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/>
      <protection/>
    </xf>
    <xf numFmtId="1" fontId="0" fillId="34" borderId="11" xfId="0" applyNumberFormat="1" applyFill="1" applyBorder="1" applyAlignment="1" applyProtection="1">
      <alignment/>
      <protection/>
    </xf>
    <xf numFmtId="167" fontId="0" fillId="33" borderId="11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167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1" fontId="0" fillId="33" borderId="0" xfId="0" applyNumberFormat="1" applyFill="1" applyBorder="1" applyAlignment="1" applyProtection="1">
      <alignment/>
      <protection/>
    </xf>
    <xf numFmtId="167" fontId="0" fillId="33" borderId="0" xfId="0" applyNumberFormat="1" applyFill="1" applyBorder="1" applyAlignment="1" applyProtection="1">
      <alignment horizontal="right"/>
      <protection/>
    </xf>
    <xf numFmtId="167" fontId="0" fillId="34" borderId="11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/>
      <protection/>
    </xf>
    <xf numFmtId="164" fontId="0" fillId="33" borderId="16" xfId="0" applyNumberForma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164" fontId="0" fillId="33" borderId="15" xfId="0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1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5" borderId="1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2" width="9.140625" style="1" customWidth="1"/>
    <col min="3" max="3" width="9.28125" style="1" bestFit="1" customWidth="1"/>
    <col min="4" max="4" width="10.00390625" style="1" bestFit="1" customWidth="1"/>
    <col min="5" max="5" width="9.140625" style="1" customWidth="1"/>
    <col min="6" max="6" width="12.00390625" style="1" customWidth="1"/>
    <col min="7" max="7" width="9.28125" style="1" customWidth="1"/>
    <col min="8" max="8" width="9.28125" style="1" bestFit="1" customWidth="1"/>
    <col min="9" max="9" width="5.57421875" style="1" customWidth="1"/>
    <col min="10" max="10" width="2.8515625" style="5" customWidth="1"/>
    <col min="11" max="11" width="6.421875" style="3" hidden="1" customWidth="1"/>
    <col min="12" max="12" width="6.421875" style="1" hidden="1" customWidth="1"/>
    <col min="13" max="13" width="0.13671875" style="1" hidden="1" customWidth="1"/>
    <col min="14" max="15" width="6.421875" style="1" customWidth="1"/>
    <col min="16" max="16" width="2.57421875" style="1" customWidth="1"/>
    <col min="17" max="18" width="9.140625" style="1" customWidth="1"/>
    <col min="19" max="19" width="14.28125" style="1" customWidth="1"/>
    <col min="20" max="21" width="9.140625" style="1" customWidth="1"/>
    <col min="22" max="22" width="2.28125" style="1" customWidth="1"/>
    <col min="23" max="16384" width="9.140625" style="1" customWidth="1"/>
  </cols>
  <sheetData>
    <row r="1" spans="2:25" ht="18">
      <c r="B1" s="55" t="s">
        <v>31</v>
      </c>
      <c r="C1" s="2"/>
      <c r="D1" s="2"/>
      <c r="E1" s="2"/>
      <c r="F1" s="2"/>
      <c r="G1" s="2"/>
      <c r="H1" s="2"/>
      <c r="I1" s="2"/>
      <c r="J1" s="3"/>
      <c r="Y1" s="1" t="s">
        <v>28</v>
      </c>
    </row>
    <row r="2" spans="2:25" ht="18">
      <c r="B2" s="36" t="s">
        <v>22</v>
      </c>
      <c r="C2" s="2"/>
      <c r="D2" s="2"/>
      <c r="G2" s="2"/>
      <c r="H2" s="2"/>
      <c r="I2" s="2"/>
      <c r="J2" s="4" t="s">
        <v>0</v>
      </c>
      <c r="Y2" s="1" t="s">
        <v>29</v>
      </c>
    </row>
    <row r="3" spans="2:10" ht="12.75" customHeight="1">
      <c r="B3" s="2"/>
      <c r="C3" s="2"/>
      <c r="D3" s="2"/>
      <c r="E3" s="55"/>
      <c r="F3" s="2"/>
      <c r="G3" s="2"/>
      <c r="H3" s="2"/>
      <c r="I3" s="2"/>
      <c r="J3" s="38"/>
    </row>
    <row r="4" spans="1:26" ht="12.75" customHeight="1">
      <c r="A4" s="4" t="s">
        <v>1</v>
      </c>
      <c r="B4" s="4" t="s">
        <v>14</v>
      </c>
      <c r="I4" s="2"/>
      <c r="K4" s="23"/>
      <c r="L4" s="23"/>
      <c r="N4" s="3"/>
      <c r="O4" s="3"/>
      <c r="P4" s="3"/>
      <c r="Z4" s="54" t="s">
        <v>26</v>
      </c>
    </row>
    <row r="5" spans="2:28" ht="12.75" customHeight="1">
      <c r="B5" s="8" t="s">
        <v>17</v>
      </c>
      <c r="C5" s="8"/>
      <c r="D5" s="8"/>
      <c r="E5" s="8"/>
      <c r="K5" s="23"/>
      <c r="L5" s="23"/>
      <c r="N5" s="53" t="e">
        <f>AVERAGE(N9:N28)</f>
        <v>#DIV/0!</v>
      </c>
      <c r="O5" s="53" t="e">
        <f>AVERAGE(O9:O28)</f>
        <v>#DIV/0!</v>
      </c>
      <c r="P5" s="3"/>
      <c r="Z5" s="1">
        <v>0.1</v>
      </c>
      <c r="AA5" s="1">
        <v>0.05</v>
      </c>
      <c r="AB5" s="1">
        <v>0.01</v>
      </c>
    </row>
    <row r="6" spans="10:25" ht="12.75" customHeight="1">
      <c r="J6" s="42"/>
      <c r="N6" s="3"/>
      <c r="O6" s="3"/>
      <c r="P6" s="3"/>
      <c r="X6" s="1" t="s">
        <v>27</v>
      </c>
      <c r="Y6" s="1">
        <v>1</v>
      </c>
    </row>
    <row r="7" spans="1:25" ht="12.75" customHeight="1">
      <c r="A7" s="4" t="s">
        <v>2</v>
      </c>
      <c r="B7" s="30" t="s">
        <v>12</v>
      </c>
      <c r="G7" s="4" t="s">
        <v>34</v>
      </c>
      <c r="L7" s="4"/>
      <c r="M7" s="4"/>
      <c r="P7" s="3"/>
      <c r="Y7" s="1">
        <v>2</v>
      </c>
    </row>
    <row r="8" spans="7:25" ht="12.75" customHeight="1">
      <c r="G8" s="6" t="s">
        <v>10</v>
      </c>
      <c r="H8" s="6" t="s">
        <v>11</v>
      </c>
      <c r="K8" s="4" t="s">
        <v>18</v>
      </c>
      <c r="N8" s="4" t="s">
        <v>19</v>
      </c>
      <c r="P8" s="3"/>
      <c r="Y8" s="1">
        <v>3</v>
      </c>
    </row>
    <row r="9" spans="3:26" ht="12.75" customHeight="1">
      <c r="C9" s="9" t="s">
        <v>3</v>
      </c>
      <c r="D9" s="57">
        <v>0.05</v>
      </c>
      <c r="E9" s="56" t="s">
        <v>33</v>
      </c>
      <c r="G9" s="14"/>
      <c r="H9" s="15"/>
      <c r="K9" s="50">
        <f>IF(ISNUMBER(G9),RANK(G9,$G$9:$G$28,1),"")</f>
      </c>
      <c r="L9" s="47">
        <f>IF(ISNUMBER(H9),RANK(H9,$H$9:$H$28,1),"")</f>
      </c>
      <c r="M9" s="3"/>
      <c r="N9" s="50">
        <f>IF(ISNUMBER(K9),IF(COUNTIF($K$9:$K$28,K9)=1,K9,K9+((COUNTIF($K$9:$K$28,K9)-1)/2)),"")</f>
      </c>
      <c r="O9" s="47">
        <f>IF(ISNUMBER(L9),IF(COUNTIF($L$9:$L$28,L9)=1,L9,L9+((COUNTIF($L$9:$L$28,L9)-1)/2)),"")</f>
      </c>
      <c r="Q9" s="43">
        <f aca="true" t="shared" si="0" ref="Q9:Q28">IF(ISNUMBER(N9),N9-N$5,"")</f>
      </c>
      <c r="R9" s="33">
        <f aca="true" t="shared" si="1" ref="R9:R28">IF(ISNUMBER(O9),O9-O$5,"")</f>
      </c>
      <c r="S9" s="44">
        <f aca="true" t="shared" si="2" ref="S9:S28">IF(ISNUMBER(Q9),Q9*R9,"")</f>
      </c>
      <c r="T9" s="33">
        <f aca="true" t="shared" si="3" ref="T9:T27">IF(ISNUMBER(Q9),Q9^2,"")</f>
      </c>
      <c r="U9" s="33">
        <f aca="true" t="shared" si="4" ref="U9:U27">IF(ISNUMBER(Q9),R9^2,"")</f>
      </c>
      <c r="Y9" s="1">
        <v>4</v>
      </c>
      <c r="Z9" s="1">
        <v>1</v>
      </c>
    </row>
    <row r="10" spans="6:27" ht="12">
      <c r="F10" s="6"/>
      <c r="G10" s="16"/>
      <c r="H10" s="17"/>
      <c r="K10" s="51">
        <f aca="true" t="shared" si="5" ref="K10:K28">IF(ISNUMBER(G10),RANK(G10,$G$9:$G$28,1),"")</f>
      </c>
      <c r="L10" s="48">
        <f aca="true" t="shared" si="6" ref="L10:L28">IF(ISNUMBER(H10),RANK(H10,$H$9:$H$28,1),"")</f>
      </c>
      <c r="M10" s="3"/>
      <c r="N10" s="51">
        <f aca="true" t="shared" si="7" ref="N10:N28">IF(ISNUMBER(K10),IF(COUNTIF($K$9:$K$28,K10)=1,K10,K10+((COUNTIF($K$9:$K$28,K10)-1)/2)),"")</f>
      </c>
      <c r="O10" s="48">
        <f aca="true" t="shared" si="8" ref="O10:O28">IF(ISNUMBER(L10),IF(COUNTIF($L$9:$L$28,L10)=1,L10,L10+((COUNTIF($L$9:$L$28,L10)-1)/2)),"")</f>
      </c>
      <c r="Q10" s="5">
        <f t="shared" si="0"/>
      </c>
      <c r="R10" s="34">
        <f t="shared" si="1"/>
      </c>
      <c r="S10" s="3">
        <f t="shared" si="2"/>
      </c>
      <c r="T10" s="34">
        <f t="shared" si="3"/>
      </c>
      <c r="U10" s="34">
        <f t="shared" si="4"/>
      </c>
      <c r="Y10" s="1">
        <v>5</v>
      </c>
      <c r="Z10" s="1">
        <v>0.9</v>
      </c>
      <c r="AA10" s="1">
        <v>1</v>
      </c>
    </row>
    <row r="11" spans="6:28" ht="12">
      <c r="F11" s="6"/>
      <c r="G11" s="16"/>
      <c r="H11" s="17"/>
      <c r="K11" s="51">
        <f t="shared" si="5"/>
      </c>
      <c r="L11" s="48">
        <f t="shared" si="6"/>
      </c>
      <c r="M11" s="3"/>
      <c r="N11" s="51">
        <f t="shared" si="7"/>
      </c>
      <c r="O11" s="48">
        <f t="shared" si="8"/>
      </c>
      <c r="Q11" s="5">
        <f t="shared" si="0"/>
      </c>
      <c r="R11" s="34">
        <f t="shared" si="1"/>
      </c>
      <c r="S11" s="3">
        <f t="shared" si="2"/>
      </c>
      <c r="T11" s="34">
        <f t="shared" si="3"/>
      </c>
      <c r="U11" s="34">
        <f t="shared" si="4"/>
      </c>
      <c r="Y11" s="1">
        <v>6</v>
      </c>
      <c r="Z11" s="1">
        <v>0.829</v>
      </c>
      <c r="AA11" s="1">
        <v>0.886</v>
      </c>
      <c r="AB11" s="1">
        <v>1</v>
      </c>
    </row>
    <row r="12" spans="1:28" ht="12.75">
      <c r="A12" s="4" t="s">
        <v>4</v>
      </c>
      <c r="B12" s="4" t="s">
        <v>15</v>
      </c>
      <c r="G12" s="16"/>
      <c r="H12" s="17"/>
      <c r="K12" s="51">
        <f t="shared" si="5"/>
      </c>
      <c r="L12" s="48">
        <f t="shared" si="6"/>
      </c>
      <c r="M12" s="3"/>
      <c r="N12" s="51">
        <f t="shared" si="7"/>
      </c>
      <c r="O12" s="48">
        <f t="shared" si="8"/>
      </c>
      <c r="Q12" s="5">
        <f t="shared" si="0"/>
      </c>
      <c r="R12" s="34">
        <f t="shared" si="1"/>
      </c>
      <c r="S12" s="3">
        <f t="shared" si="2"/>
      </c>
      <c r="T12" s="34">
        <f t="shared" si="3"/>
      </c>
      <c r="U12" s="34">
        <f t="shared" si="4"/>
      </c>
      <c r="Y12" s="1">
        <v>7</v>
      </c>
      <c r="Z12" s="1">
        <v>0.714</v>
      </c>
      <c r="AA12" s="1">
        <v>0.786</v>
      </c>
      <c r="AB12" s="1">
        <v>0.929</v>
      </c>
    </row>
    <row r="13" spans="5:28" ht="12">
      <c r="E13" s="23"/>
      <c r="G13" s="16"/>
      <c r="H13" s="17"/>
      <c r="K13" s="51">
        <f t="shared" si="5"/>
      </c>
      <c r="L13" s="48">
        <f t="shared" si="6"/>
      </c>
      <c r="M13" s="3"/>
      <c r="N13" s="51">
        <f t="shared" si="7"/>
      </c>
      <c r="O13" s="48">
        <f t="shared" si="8"/>
      </c>
      <c r="Q13" s="5">
        <f t="shared" si="0"/>
      </c>
      <c r="R13" s="34">
        <f t="shared" si="1"/>
      </c>
      <c r="S13" s="3">
        <f t="shared" si="2"/>
      </c>
      <c r="T13" s="34">
        <f t="shared" si="3"/>
      </c>
      <c r="U13" s="34">
        <f t="shared" si="4"/>
      </c>
      <c r="Y13" s="1">
        <v>8</v>
      </c>
      <c r="Z13" s="1">
        <v>0.643</v>
      </c>
      <c r="AA13" s="1">
        <v>0.738</v>
      </c>
      <c r="AB13" s="1">
        <v>0.881</v>
      </c>
    </row>
    <row r="14" spans="3:28" ht="15">
      <c r="C14" s="20" t="s">
        <v>24</v>
      </c>
      <c r="D14" s="11" t="e">
        <f>ABS(S30/(SQRT(T30*U30)))</f>
        <v>#DIV/0!</v>
      </c>
      <c r="E14" s="3"/>
      <c r="G14" s="16"/>
      <c r="H14" s="17"/>
      <c r="K14" s="51">
        <f t="shared" si="5"/>
      </c>
      <c r="L14" s="48">
        <f t="shared" si="6"/>
      </c>
      <c r="M14" s="3"/>
      <c r="N14" s="51">
        <f t="shared" si="7"/>
      </c>
      <c r="O14" s="48">
        <f t="shared" si="8"/>
      </c>
      <c r="Q14" s="5">
        <f t="shared" si="0"/>
      </c>
      <c r="R14" s="34">
        <f t="shared" si="1"/>
      </c>
      <c r="S14" s="3">
        <f t="shared" si="2"/>
      </c>
      <c r="T14" s="34">
        <f t="shared" si="3"/>
      </c>
      <c r="U14" s="34">
        <f t="shared" si="4"/>
      </c>
      <c r="Y14" s="1">
        <v>9</v>
      </c>
      <c r="Z14" s="1">
        <v>0.6</v>
      </c>
      <c r="AA14" s="1">
        <v>0.7</v>
      </c>
      <c r="AB14" s="1">
        <v>0.833</v>
      </c>
    </row>
    <row r="15" spans="5:28" ht="12">
      <c r="E15" s="26"/>
      <c r="F15" s="6"/>
      <c r="G15" s="16"/>
      <c r="H15" s="17"/>
      <c r="K15" s="51">
        <f t="shared" si="5"/>
      </c>
      <c r="L15" s="48">
        <f t="shared" si="6"/>
      </c>
      <c r="M15" s="3"/>
      <c r="N15" s="51">
        <f t="shared" si="7"/>
      </c>
      <c r="O15" s="48">
        <f t="shared" si="8"/>
      </c>
      <c r="Q15" s="5">
        <f t="shared" si="0"/>
      </c>
      <c r="R15" s="34">
        <f t="shared" si="1"/>
      </c>
      <c r="S15" s="3">
        <f t="shared" si="2"/>
      </c>
      <c r="T15" s="34">
        <f t="shared" si="3"/>
      </c>
      <c r="U15" s="34">
        <f t="shared" si="4"/>
      </c>
      <c r="Y15" s="1">
        <v>10</v>
      </c>
      <c r="Z15" s="1">
        <v>0.564</v>
      </c>
      <c r="AA15" s="1">
        <v>0.648</v>
      </c>
      <c r="AB15" s="1">
        <v>0.794</v>
      </c>
    </row>
    <row r="16" spans="3:28" ht="12">
      <c r="C16" s="32" t="s">
        <v>13</v>
      </c>
      <c r="D16" s="21">
        <f>COUNT(G9:G28)-2</f>
        <v>-2</v>
      </c>
      <c r="E16" s="3"/>
      <c r="G16" s="16"/>
      <c r="H16" s="17"/>
      <c r="K16" s="51">
        <f t="shared" si="5"/>
      </c>
      <c r="L16" s="48">
        <f t="shared" si="6"/>
      </c>
      <c r="M16" s="3"/>
      <c r="N16" s="51">
        <f t="shared" si="7"/>
      </c>
      <c r="O16" s="48">
        <f t="shared" si="8"/>
      </c>
      <c r="Q16" s="5">
        <f t="shared" si="0"/>
      </c>
      <c r="R16" s="34">
        <f t="shared" si="1"/>
      </c>
      <c r="S16" s="3">
        <f t="shared" si="2"/>
      </c>
      <c r="T16" s="34">
        <f t="shared" si="3"/>
      </c>
      <c r="U16" s="34">
        <f t="shared" si="4"/>
      </c>
      <c r="Y16" s="1">
        <v>11</v>
      </c>
      <c r="Z16" s="1">
        <v>0.536</v>
      </c>
      <c r="AA16" s="1">
        <v>0.618</v>
      </c>
      <c r="AB16" s="1">
        <v>0.755</v>
      </c>
    </row>
    <row r="17" spans="5:28" ht="12.75" customHeight="1">
      <c r="E17" s="3"/>
      <c r="G17" s="16"/>
      <c r="H17" s="17"/>
      <c r="K17" s="51">
        <f t="shared" si="5"/>
      </c>
      <c r="L17" s="48">
        <f t="shared" si="6"/>
      </c>
      <c r="M17" s="3"/>
      <c r="N17" s="51">
        <f t="shared" si="7"/>
      </c>
      <c r="O17" s="48">
        <f t="shared" si="8"/>
      </c>
      <c r="Q17" s="5">
        <f t="shared" si="0"/>
      </c>
      <c r="R17" s="34">
        <f t="shared" si="1"/>
      </c>
      <c r="S17" s="3">
        <f t="shared" si="2"/>
      </c>
      <c r="T17" s="34">
        <f t="shared" si="3"/>
      </c>
      <c r="U17" s="34">
        <f t="shared" si="4"/>
      </c>
      <c r="Y17" s="1">
        <v>12</v>
      </c>
      <c r="Z17" s="1">
        <v>0.503</v>
      </c>
      <c r="AA17" s="1">
        <v>0.587</v>
      </c>
      <c r="AB17" s="1">
        <v>0.727</v>
      </c>
    </row>
    <row r="18" spans="5:28" ht="12">
      <c r="E18" s="3"/>
      <c r="G18" s="16"/>
      <c r="H18" s="17"/>
      <c r="K18" s="51">
        <f t="shared" si="5"/>
      </c>
      <c r="L18" s="48">
        <f t="shared" si="6"/>
      </c>
      <c r="M18" s="3"/>
      <c r="N18" s="51">
        <f t="shared" si="7"/>
      </c>
      <c r="O18" s="48">
        <f t="shared" si="8"/>
      </c>
      <c r="Q18" s="5">
        <f t="shared" si="0"/>
      </c>
      <c r="R18" s="34">
        <f t="shared" si="1"/>
      </c>
      <c r="S18" s="3">
        <f t="shared" si="2"/>
      </c>
      <c r="T18" s="34">
        <f t="shared" si="3"/>
      </c>
      <c r="U18" s="34">
        <f t="shared" si="4"/>
      </c>
      <c r="Y18" s="1">
        <v>13</v>
      </c>
      <c r="Z18" s="1">
        <v>0.484</v>
      </c>
      <c r="AA18" s="1">
        <v>0.56</v>
      </c>
      <c r="AB18" s="1">
        <v>0.703</v>
      </c>
    </row>
    <row r="19" spans="1:28" ht="12.75">
      <c r="A19" s="4" t="s">
        <v>5</v>
      </c>
      <c r="B19" s="4" t="s">
        <v>30</v>
      </c>
      <c r="E19" s="3"/>
      <c r="F19" s="6"/>
      <c r="G19" s="16"/>
      <c r="H19" s="17"/>
      <c r="K19" s="51">
        <f t="shared" si="5"/>
      </c>
      <c r="L19" s="48">
        <f t="shared" si="6"/>
      </c>
      <c r="M19" s="3"/>
      <c r="N19" s="51">
        <f t="shared" si="7"/>
      </c>
      <c r="O19" s="48">
        <f t="shared" si="8"/>
      </c>
      <c r="Q19" s="5">
        <f t="shared" si="0"/>
      </c>
      <c r="R19" s="34">
        <f t="shared" si="1"/>
      </c>
      <c r="S19" s="3">
        <f t="shared" si="2"/>
      </c>
      <c r="T19" s="34">
        <f t="shared" si="3"/>
      </c>
      <c r="U19" s="34">
        <f t="shared" si="4"/>
      </c>
      <c r="Y19" s="1">
        <v>14</v>
      </c>
      <c r="Z19" s="1">
        <v>0.464</v>
      </c>
      <c r="AA19" s="1">
        <v>0.538</v>
      </c>
      <c r="AB19" s="1">
        <v>0.679</v>
      </c>
    </row>
    <row r="20" spans="5:28" ht="12">
      <c r="E20" s="3"/>
      <c r="G20" s="16"/>
      <c r="H20" s="17"/>
      <c r="K20" s="51">
        <f t="shared" si="5"/>
      </c>
      <c r="L20" s="48">
        <f t="shared" si="6"/>
      </c>
      <c r="M20" s="3"/>
      <c r="N20" s="51">
        <f t="shared" si="7"/>
      </c>
      <c r="O20" s="48">
        <f t="shared" si="8"/>
      </c>
      <c r="Q20" s="5">
        <f t="shared" si="0"/>
      </c>
      <c r="R20" s="34">
        <f t="shared" si="1"/>
      </c>
      <c r="S20" s="3">
        <f t="shared" si="2"/>
      </c>
      <c r="T20" s="34">
        <f t="shared" si="3"/>
      </c>
      <c r="U20" s="34">
        <f t="shared" si="4"/>
      </c>
      <c r="Y20" s="1">
        <v>15</v>
      </c>
      <c r="Z20" s="1">
        <v>0.446</v>
      </c>
      <c r="AA20" s="1">
        <v>0.521</v>
      </c>
      <c r="AB20" s="1">
        <v>0.654</v>
      </c>
    </row>
    <row r="21" spans="1:28" ht="12">
      <c r="A21" s="3"/>
      <c r="B21" s="23"/>
      <c r="C21" s="23"/>
      <c r="D21" s="24"/>
      <c r="E21" s="27"/>
      <c r="F21" s="6"/>
      <c r="G21" s="16"/>
      <c r="H21" s="17"/>
      <c r="K21" s="51">
        <f t="shared" si="5"/>
      </c>
      <c r="L21" s="48">
        <f t="shared" si="6"/>
      </c>
      <c r="M21" s="3"/>
      <c r="N21" s="51">
        <f t="shared" si="7"/>
      </c>
      <c r="O21" s="48">
        <f t="shared" si="8"/>
      </c>
      <c r="Q21" s="5">
        <f t="shared" si="0"/>
      </c>
      <c r="R21" s="34">
        <f t="shared" si="1"/>
      </c>
      <c r="S21" s="3">
        <f t="shared" si="2"/>
      </c>
      <c r="T21" s="34">
        <f t="shared" si="3"/>
      </c>
      <c r="U21" s="34">
        <f t="shared" si="4"/>
      </c>
      <c r="Y21" s="1">
        <v>16</v>
      </c>
      <c r="Z21" s="1">
        <v>0.429</v>
      </c>
      <c r="AA21" s="1">
        <v>0.503</v>
      </c>
      <c r="AB21" s="1">
        <v>0.635</v>
      </c>
    </row>
    <row r="22" spans="2:28" ht="15">
      <c r="B22" s="12" t="s">
        <v>25</v>
      </c>
      <c r="C22" s="20" t="s">
        <v>24</v>
      </c>
      <c r="D22" s="41" t="e">
        <f>INDEX($Z$6:$AB$25,$D$16,MATCH($D$9,$Z$5:$AB$5,0))</f>
        <v>#VALUE!</v>
      </c>
      <c r="E22" s="28"/>
      <c r="G22" s="16"/>
      <c r="H22" s="17"/>
      <c r="K22" s="51">
        <f t="shared" si="5"/>
      </c>
      <c r="L22" s="48">
        <f t="shared" si="6"/>
      </c>
      <c r="M22" s="3"/>
      <c r="N22" s="51">
        <f t="shared" si="7"/>
      </c>
      <c r="O22" s="48">
        <f t="shared" si="8"/>
      </c>
      <c r="Q22" s="5">
        <f t="shared" si="0"/>
      </c>
      <c r="R22" s="34">
        <f t="shared" si="1"/>
      </c>
      <c r="S22" s="3">
        <f t="shared" si="2"/>
      </c>
      <c r="T22" s="34">
        <f t="shared" si="3"/>
      </c>
      <c r="U22" s="34">
        <f t="shared" si="4"/>
      </c>
      <c r="Y22" s="1">
        <v>17</v>
      </c>
      <c r="Z22" s="1">
        <v>0.414</v>
      </c>
      <c r="AA22" s="1">
        <v>0.485</v>
      </c>
      <c r="AB22" s="1">
        <v>0.615</v>
      </c>
    </row>
    <row r="23" spans="5:28" ht="12">
      <c r="E23" s="3"/>
      <c r="F23" s="12"/>
      <c r="G23" s="16"/>
      <c r="H23" s="17"/>
      <c r="K23" s="51">
        <f t="shared" si="5"/>
      </c>
      <c r="L23" s="48">
        <f t="shared" si="6"/>
      </c>
      <c r="M23" s="3"/>
      <c r="N23" s="51">
        <f t="shared" si="7"/>
      </c>
      <c r="O23" s="48">
        <f t="shared" si="8"/>
      </c>
      <c r="Q23" s="5">
        <f t="shared" si="0"/>
      </c>
      <c r="R23" s="34">
        <f t="shared" si="1"/>
      </c>
      <c r="S23" s="3">
        <f t="shared" si="2"/>
      </c>
      <c r="T23" s="34">
        <f t="shared" si="3"/>
      </c>
      <c r="U23" s="34">
        <f t="shared" si="4"/>
      </c>
      <c r="Y23" s="1">
        <v>18</v>
      </c>
      <c r="Z23" s="1">
        <v>0.401</v>
      </c>
      <c r="AA23" s="1">
        <v>0.472</v>
      </c>
      <c r="AB23" s="1">
        <v>0.6</v>
      </c>
    </row>
    <row r="24" spans="4:28" ht="12.75" customHeight="1">
      <c r="D24" s="12"/>
      <c r="E24" s="3"/>
      <c r="G24" s="16"/>
      <c r="H24" s="17"/>
      <c r="K24" s="51">
        <f t="shared" si="5"/>
      </c>
      <c r="L24" s="48">
        <f t="shared" si="6"/>
      </c>
      <c r="M24" s="3"/>
      <c r="N24" s="51">
        <f t="shared" si="7"/>
      </c>
      <c r="O24" s="48">
        <f t="shared" si="8"/>
      </c>
      <c r="Q24" s="5">
        <f t="shared" si="0"/>
      </c>
      <c r="R24" s="34">
        <f t="shared" si="1"/>
      </c>
      <c r="S24" s="3">
        <f t="shared" si="2"/>
      </c>
      <c r="T24" s="34">
        <f t="shared" si="3"/>
      </c>
      <c r="U24" s="34">
        <f t="shared" si="4"/>
      </c>
      <c r="Y24" s="1">
        <v>19</v>
      </c>
      <c r="Z24" s="1">
        <v>0.391</v>
      </c>
      <c r="AA24" s="1">
        <v>0.46</v>
      </c>
      <c r="AB24" s="1">
        <v>0.584</v>
      </c>
    </row>
    <row r="25" spans="2:28" ht="12">
      <c r="B25" s="6" t="s">
        <v>8</v>
      </c>
      <c r="C25" s="58" t="e">
        <f>IF(D14=D22,"Neither",IF(D14&gt;D22,"Calculated r","Critical r"))</f>
        <v>#DIV/0!</v>
      </c>
      <c r="D25" s="59"/>
      <c r="E25" s="25"/>
      <c r="G25" s="16"/>
      <c r="H25" s="17"/>
      <c r="K25" s="51">
        <f t="shared" si="5"/>
      </c>
      <c r="L25" s="48">
        <f t="shared" si="6"/>
      </c>
      <c r="M25" s="3"/>
      <c r="N25" s="51">
        <f t="shared" si="7"/>
      </c>
      <c r="O25" s="48">
        <f t="shared" si="8"/>
      </c>
      <c r="Q25" s="5">
        <f t="shared" si="0"/>
      </c>
      <c r="R25" s="34">
        <f t="shared" si="1"/>
      </c>
      <c r="S25" s="3">
        <f t="shared" si="2"/>
      </c>
      <c r="T25" s="34">
        <f t="shared" si="3"/>
      </c>
      <c r="U25" s="34">
        <f t="shared" si="4"/>
      </c>
      <c r="Y25" s="1">
        <v>20</v>
      </c>
      <c r="Z25" s="1">
        <v>0.38</v>
      </c>
      <c r="AA25" s="1">
        <v>0.447</v>
      </c>
      <c r="AB25" s="1">
        <v>0.57</v>
      </c>
    </row>
    <row r="26" spans="5:21" ht="12">
      <c r="E26" s="3"/>
      <c r="G26" s="16"/>
      <c r="H26" s="17"/>
      <c r="K26" s="51">
        <f t="shared" si="5"/>
      </c>
      <c r="L26" s="48">
        <f t="shared" si="6"/>
      </c>
      <c r="M26" s="3"/>
      <c r="N26" s="51">
        <f t="shared" si="7"/>
      </c>
      <c r="O26" s="48">
        <f t="shared" si="8"/>
      </c>
      <c r="Q26" s="5">
        <f t="shared" si="0"/>
      </c>
      <c r="R26" s="34">
        <f t="shared" si="1"/>
      </c>
      <c r="S26" s="3">
        <f t="shared" si="2"/>
      </c>
      <c r="T26" s="34">
        <f t="shared" si="3"/>
      </c>
      <c r="U26" s="34">
        <f t="shared" si="4"/>
      </c>
    </row>
    <row r="27" spans="5:21" ht="12">
      <c r="E27" s="3"/>
      <c r="G27" s="16"/>
      <c r="H27" s="17"/>
      <c r="K27" s="51">
        <f t="shared" si="5"/>
      </c>
      <c r="L27" s="48">
        <f t="shared" si="6"/>
      </c>
      <c r="M27" s="3"/>
      <c r="N27" s="51">
        <f t="shared" si="7"/>
      </c>
      <c r="O27" s="48">
        <f t="shared" si="8"/>
      </c>
      <c r="Q27" s="5">
        <f t="shared" si="0"/>
      </c>
      <c r="R27" s="34">
        <f t="shared" si="1"/>
      </c>
      <c r="S27" s="3">
        <f t="shared" si="2"/>
      </c>
      <c r="T27" s="34">
        <f t="shared" si="3"/>
      </c>
      <c r="U27" s="34">
        <f t="shared" si="4"/>
      </c>
    </row>
    <row r="28" spans="2:21" ht="12">
      <c r="B28" s="37" t="s">
        <v>7</v>
      </c>
      <c r="C28" s="13" t="e">
        <f>IF(D14&gt;=$D$22,"REJECT","ACCEPT")</f>
        <v>#DIV/0!</v>
      </c>
      <c r="D28" s="1" t="s">
        <v>6</v>
      </c>
      <c r="E28" s="3"/>
      <c r="G28" s="18"/>
      <c r="H28" s="19"/>
      <c r="K28" s="52">
        <f t="shared" si="5"/>
      </c>
      <c r="L28" s="49">
        <f t="shared" si="6"/>
      </c>
      <c r="M28" s="3"/>
      <c r="N28" s="52">
        <f t="shared" si="7"/>
      </c>
      <c r="O28" s="49">
        <f t="shared" si="8"/>
      </c>
      <c r="Q28" s="45">
        <f t="shared" si="0"/>
      </c>
      <c r="R28" s="35">
        <f t="shared" si="1"/>
      </c>
      <c r="S28" s="46">
        <f t="shared" si="2"/>
      </c>
      <c r="T28" s="35">
        <f>IF(ISNUMBER(Q28),Q28^2,"")</f>
      </c>
      <c r="U28" s="35">
        <f>IF(ISNUMBER(Q28),R28^2,"")</f>
      </c>
    </row>
    <row r="29" spans="5:21" ht="12">
      <c r="E29" s="25"/>
      <c r="L29" s="3"/>
      <c r="M29" s="3"/>
      <c r="N29" s="25"/>
      <c r="O29" s="25"/>
      <c r="P29" s="3"/>
      <c r="Q29" s="3"/>
      <c r="R29" s="3"/>
      <c r="S29" s="3"/>
      <c r="T29" s="25"/>
      <c r="U29" s="25"/>
    </row>
    <row r="30" spans="11:21" ht="12">
      <c r="K30" s="24"/>
      <c r="L30" s="40"/>
      <c r="M30" s="3"/>
      <c r="N30" s="24"/>
      <c r="O30" s="3"/>
      <c r="Q30" s="24"/>
      <c r="R30" s="40" t="s">
        <v>9</v>
      </c>
      <c r="S30" s="31">
        <f>SUM(S9:S28)</f>
        <v>0</v>
      </c>
      <c r="T30" s="22">
        <f>SUM(T9:T28)</f>
        <v>0</v>
      </c>
      <c r="U30" s="31">
        <f>SUM(U9:U28)</f>
        <v>0</v>
      </c>
    </row>
    <row r="31" spans="1:16" ht="12">
      <c r="A31" s="1" t="s">
        <v>32</v>
      </c>
      <c r="L31" s="39"/>
      <c r="M31" s="39"/>
      <c r="N31" s="3"/>
      <c r="O31" s="3"/>
      <c r="P31" s="3"/>
    </row>
    <row r="32" spans="12:16" ht="12">
      <c r="L32" s="3"/>
      <c r="N32" s="24"/>
      <c r="O32" s="3"/>
      <c r="P32" s="3"/>
    </row>
    <row r="33" spans="12:16" ht="12">
      <c r="L33" s="3"/>
      <c r="M33" s="3"/>
      <c r="N33" s="3"/>
      <c r="O33" s="3"/>
      <c r="P33" s="3"/>
    </row>
    <row r="34" spans="11:16" ht="12">
      <c r="K34" s="25"/>
      <c r="L34" s="25"/>
      <c r="M34" s="25"/>
      <c r="N34" s="3"/>
      <c r="O34" s="3"/>
      <c r="P34" s="3"/>
    </row>
    <row r="35" spans="11:16" ht="12">
      <c r="K35" s="23"/>
      <c r="L35" s="23"/>
      <c r="M35" s="3"/>
      <c r="N35" s="23"/>
      <c r="O35" s="23"/>
      <c r="P35" s="3"/>
    </row>
    <row r="36" spans="12:16" ht="12">
      <c r="L36" s="3"/>
      <c r="M36" s="3"/>
      <c r="N36" s="3"/>
      <c r="O36" s="3"/>
      <c r="P36" s="3"/>
    </row>
    <row r="43" spans="14:15" ht="12">
      <c r="N43" s="7"/>
      <c r="O43" s="7"/>
    </row>
    <row r="44" spans="11:15" ht="12">
      <c r="K44" s="1"/>
      <c r="N44" s="6"/>
      <c r="O44" s="6"/>
    </row>
    <row r="45" ht="12">
      <c r="K45" s="1"/>
    </row>
    <row r="46" spans="11:15" ht="12">
      <c r="K46" s="1"/>
      <c r="N46" s="6"/>
      <c r="O46" s="6"/>
    </row>
    <row r="47" ht="12">
      <c r="K47" s="1"/>
    </row>
    <row r="49" spans="11:15" ht="12">
      <c r="K49" s="6"/>
      <c r="M49" s="10"/>
      <c r="N49" s="10"/>
      <c r="O49" s="10"/>
    </row>
  </sheetData>
  <sheetProtection password="FD55" sheet="1"/>
  <mergeCells count="1">
    <mergeCell ref="C25:D25"/>
  </mergeCells>
  <dataValidations count="1">
    <dataValidation type="list" allowBlank="1" showInputMessage="1" showErrorMessage="1" sqref="D9">
      <formula1>$Z$5:$AB$5</formula1>
    </dataValidation>
  </dataValidations>
  <printOptions/>
  <pageMargins left="0.29" right="0.2" top="0.75" bottom="0.69" header="0.5" footer="0.5"/>
  <pageSetup horizontalDpi="200" verticalDpi="200" orientation="landscape" paperSize="9" r:id="rId9"/>
  <headerFooter alignWithMargins="0">
    <oddFooter>&amp;L&amp;F; &amp;A&amp;R&amp;D</oddFooter>
  </headerFooter>
  <legacyDrawing r:id="rId8"/>
  <oleObjects>
    <oleObject progId="Equation.3" shapeId="16885700" r:id="rId1"/>
    <oleObject progId="Equation.3" shapeId="16887148" r:id="rId2"/>
    <oleObject progId="Equation.3" shapeId="16888197" r:id="rId3"/>
    <oleObject progId="Equation.3" shapeId="16890654" r:id="rId4"/>
    <oleObject progId="Equation.3" shapeId="16891860" r:id="rId5"/>
    <oleObject progId="Equation.3" shapeId="17065092" r:id="rId6"/>
    <oleObject progId="Equation.3" shapeId="17065093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6384" width="9.140625" style="1" customWidth="1"/>
  </cols>
  <sheetData>
    <row r="2" ht="12.75">
      <c r="B2" s="4" t="s">
        <v>23</v>
      </c>
    </row>
    <row r="12" ht="12">
      <c r="B12" s="1" t="s">
        <v>16</v>
      </c>
    </row>
    <row r="13" spans="7:8" ht="12.75">
      <c r="G13" s="29"/>
      <c r="H13" s="29"/>
    </row>
    <row r="14" spans="3:8" ht="12.75">
      <c r="C14" s="7" t="s">
        <v>20</v>
      </c>
      <c r="G14" s="29"/>
      <c r="H14" s="29"/>
    </row>
    <row r="15" spans="4:8" ht="12.75">
      <c r="D15" s="7"/>
      <c r="G15" s="29"/>
      <c r="H15" s="29"/>
    </row>
    <row r="16" spans="3:8" ht="12.75">
      <c r="C16" s="7" t="s">
        <v>21</v>
      </c>
      <c r="G16" s="29"/>
      <c r="H16" s="29"/>
    </row>
    <row r="17" spans="4:8" ht="12">
      <c r="D17" s="7"/>
      <c r="G17" s="29"/>
      <c r="H17" s="29"/>
    </row>
    <row r="18" spans="7:8" ht="12">
      <c r="G18" s="29"/>
      <c r="H18" s="29"/>
    </row>
    <row r="19" spans="4:8" ht="12">
      <c r="D19" s="7"/>
      <c r="G19" s="29"/>
      <c r="H19" s="29"/>
    </row>
    <row r="20" spans="7:8" ht="12">
      <c r="G20" s="29"/>
      <c r="H20" s="29"/>
    </row>
    <row r="21" spans="7:8" ht="12">
      <c r="G21" s="29"/>
      <c r="H21" s="29"/>
    </row>
    <row r="22" spans="7:8" ht="12">
      <c r="G22" s="29"/>
      <c r="H22" s="29"/>
    </row>
    <row r="23" spans="7:8" ht="12">
      <c r="G23" s="29"/>
      <c r="H23" s="29"/>
    </row>
    <row r="24" spans="7:8" ht="12">
      <c r="G24" s="29"/>
      <c r="H24" s="29"/>
    </row>
    <row r="25" spans="7:8" ht="12">
      <c r="G25" s="29"/>
      <c r="H25" s="29"/>
    </row>
    <row r="26" spans="7:8" ht="12">
      <c r="G26" s="29"/>
      <c r="H26" s="29"/>
    </row>
    <row r="27" spans="7:8" ht="12">
      <c r="G27" s="29"/>
      <c r="H27" s="29"/>
    </row>
    <row r="28" spans="7:8" ht="12">
      <c r="G28" s="29"/>
      <c r="H28" s="29"/>
    </row>
    <row r="29" spans="7:8" ht="12">
      <c r="G29" s="29"/>
      <c r="H29" s="29"/>
    </row>
    <row r="30" spans="7:8" ht="12">
      <c r="G30" s="29"/>
      <c r="H30" s="29"/>
    </row>
    <row r="31" spans="7:8" ht="12">
      <c r="G31" s="29"/>
      <c r="H31" s="29"/>
    </row>
    <row r="32" spans="7:8" ht="12">
      <c r="G32" s="29"/>
      <c r="H32" s="29"/>
    </row>
  </sheetData>
  <sheetProtection password="FD55" sheet="1"/>
  <printOptions/>
  <pageMargins left="0.75" right="0.75" top="1" bottom="1" header="0.5" footer="0.5"/>
  <pageSetup horizontalDpi="600" verticalDpi="600" orientation="portrait" paperSize="9" r:id="rId5"/>
  <headerFooter alignWithMargins="0">
    <oddFooter>&amp;L&amp;F; &amp;A&amp;R&amp;D</oddFooter>
  </headerFooter>
  <legacyDrawing r:id="rId4"/>
  <oleObjects>
    <oleObject progId="Equation.3" shapeId="16866619" r:id="rId1"/>
    <oleObject progId="Equation.3" shapeId="16871903" r:id="rId2"/>
    <oleObject progId="Equation.3" shapeId="168726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Anglia Polytechnic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Biomeasurement Calculation Sheets</dc:title>
  <dc:subject>Statistical Tests</dc:subject>
  <dc:creator>Microsoft Select Agreement</dc:creator>
  <cp:keywords/>
  <dc:description/>
  <cp:lastModifiedBy>Hawkins, Dawn</cp:lastModifiedBy>
  <cp:lastPrinted>2005-07-12T14:56:18Z</cp:lastPrinted>
  <dcterms:created xsi:type="dcterms:W3CDTF">2004-04-14T11:57:59Z</dcterms:created>
  <dcterms:modified xsi:type="dcterms:W3CDTF">2019-04-24T12:27:20Z</dcterms:modified>
  <cp:category/>
  <cp:version/>
  <cp:contentType/>
  <cp:contentStatus/>
</cp:coreProperties>
</file>