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580" windowHeight="6260" activeTab="1"/>
  </bookViews>
  <sheets>
    <sheet name="2 Categories" sheetId="1" r:id="rId1"/>
    <sheet name="2+ Categories" sheetId="2" r:id="rId2"/>
  </sheets>
  <definedNames/>
  <calcPr fullCalcOnLoad="1"/>
</workbook>
</file>

<file path=xl/sharedStrings.xml><?xml version="1.0" encoding="utf-8"?>
<sst xmlns="http://schemas.openxmlformats.org/spreadsheetml/2006/main" count="98" uniqueCount="57">
  <si>
    <t>Calculation Space</t>
  </si>
  <si>
    <t>Calculation of Chi²</t>
  </si>
  <si>
    <t>df</t>
  </si>
  <si>
    <t>Category 1</t>
  </si>
  <si>
    <t>Category 2</t>
  </si>
  <si>
    <t>Total</t>
  </si>
  <si>
    <t>Values</t>
  </si>
  <si>
    <t>Observed</t>
  </si>
  <si>
    <t>Expected</t>
  </si>
  <si>
    <t>Frequency</t>
  </si>
  <si>
    <t>Ratio</t>
  </si>
  <si>
    <t>O-E</t>
  </si>
  <si>
    <t>(O-E)²</t>
  </si>
  <si>
    <t>(O-E)²/E</t>
  </si>
  <si>
    <t>|O-E|-0.5</t>
  </si>
  <si>
    <t>(|O-E|-0.5)²</t>
  </si>
  <si>
    <t>(|O-E|-0.5)²/E</t>
  </si>
  <si>
    <t>Yates' Continuity Correction</t>
  </si>
  <si>
    <t>Category 3</t>
  </si>
  <si>
    <t>Category 4</t>
  </si>
  <si>
    <t>Category 5</t>
  </si>
  <si>
    <t>Category 6</t>
  </si>
  <si>
    <t>Category 7</t>
  </si>
  <si>
    <t>Category 8</t>
  </si>
  <si>
    <t>If you have less than 8 Categories then leave the rest of the cells blank</t>
  </si>
  <si>
    <t>a</t>
  </si>
  <si>
    <t xml:space="preserve">With Yates' Continuity Correction </t>
  </si>
  <si>
    <t>STEP 1</t>
  </si>
  <si>
    <r>
      <t>e.g.</t>
    </r>
    <r>
      <rPr>
        <sz val="10"/>
        <rFont val="Arial"/>
        <family val="0"/>
      </rPr>
      <t xml:space="preserve">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There is no difference between the observed frequency distribution and that expected.</t>
    </r>
  </si>
  <si>
    <t>STEP 2</t>
  </si>
  <si>
    <t>a =</t>
  </si>
  <si>
    <t>STEP 3</t>
  </si>
  <si>
    <t>Calculate the Test Statistic</t>
  </si>
  <si>
    <t>Degrees of</t>
  </si>
  <si>
    <t>Freedom (df)</t>
  </si>
  <si>
    <r>
      <t>c</t>
    </r>
    <r>
      <rPr>
        <sz val="10"/>
        <rFont val="Arial"/>
        <family val="0"/>
      </rPr>
      <t>² =</t>
    </r>
  </si>
  <si>
    <t>STEP 4</t>
  </si>
  <si>
    <t>Is the result Statistically Significant?</t>
  </si>
  <si>
    <t xml:space="preserve">Calculated X² </t>
  </si>
  <si>
    <t xml:space="preserve">Critical X² </t>
  </si>
  <si>
    <t xml:space="preserve">a = </t>
  </si>
  <si>
    <t>Null Hypothesis</t>
  </si>
  <si>
    <t xml:space="preserve">Therefore </t>
  </si>
  <si>
    <t xml:space="preserve">Which is greatest? </t>
  </si>
  <si>
    <t xml:space="preserve">SUM </t>
  </si>
  <si>
    <t>Category 9</t>
  </si>
  <si>
    <t>Category 10</t>
  </si>
  <si>
    <t>One Way Chi-Square Test</t>
  </si>
  <si>
    <t>Reject or Accept your Null Hypothesis</t>
  </si>
  <si>
    <r>
      <t>Choose a critical significance level (</t>
    </r>
    <r>
      <rPr>
        <b/>
        <sz val="10"/>
        <rFont val="Symbol"/>
        <family val="1"/>
      </rPr>
      <t>a</t>
    </r>
    <r>
      <rPr>
        <b/>
        <sz val="10"/>
        <rFont val="Arial"/>
        <family val="2"/>
      </rPr>
      <t>)</t>
    </r>
  </si>
  <si>
    <r>
      <t>State your Null Hypothesis (H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</t>
    </r>
  </si>
  <si>
    <t xml:space="preserve">Biomeasurement 4e Calculation Sheet by Toby Carter &amp; Dawn Hawkins </t>
  </si>
  <si>
    <t>©Hawkins &amp; Carter 2019</t>
  </si>
  <si>
    <t xml:space="preserve">Select from dropdown menu. </t>
  </si>
  <si>
    <t>Select from dropdown menu.</t>
  </si>
  <si>
    <t>Enter your observed frequencies in the white cells below.</t>
  </si>
  <si>
    <t xml:space="preserve">Enter your observed frequencies and expected ration in the white cells below.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</si>
</sst>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</numFmts>
  <fonts count="4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/>
    </xf>
    <xf numFmtId="167" fontId="0" fillId="34" borderId="11" xfId="0" applyNumberFormat="1" applyFill="1" applyBorder="1" applyAlignment="1">
      <alignment/>
    </xf>
    <xf numFmtId="0" fontId="0" fillId="33" borderId="0" xfId="0" applyFill="1" applyAlignment="1">
      <alignment horizontal="right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0" borderId="14" xfId="0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right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167" fontId="0" fillId="34" borderId="11" xfId="0" applyNumberFormat="1" applyFill="1" applyBorder="1" applyAlignment="1" applyProtection="1">
      <alignment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0" fillId="36" borderId="11" xfId="0" applyFill="1" applyBorder="1" applyAlignment="1" applyProtection="1">
      <alignment/>
      <protection locked="0"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3" fillId="33" borderId="11" xfId="0" applyFont="1" applyFill="1" applyBorder="1" applyAlignment="1">
      <alignment horizontal="right"/>
    </xf>
    <xf numFmtId="0" fontId="3" fillId="37" borderId="11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right"/>
    </xf>
    <xf numFmtId="0" fontId="0" fillId="38" borderId="11" xfId="0" applyFill="1" applyBorder="1" applyAlignment="1">
      <alignment/>
    </xf>
    <xf numFmtId="167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167" fontId="0" fillId="39" borderId="11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167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Border="1" applyAlignment="1">
      <alignment horizontal="center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0" fontId="6" fillId="40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40" borderId="0" xfId="0" applyFont="1" applyFill="1" applyAlignment="1" applyProtection="1">
      <alignment/>
      <protection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7" width="9.140625" style="1" customWidth="1"/>
    <col min="8" max="8" width="9.8515625" style="1" customWidth="1"/>
    <col min="9" max="10" width="9.140625" style="1" customWidth="1"/>
    <col min="11" max="11" width="16.00390625" style="2" customWidth="1"/>
    <col min="12" max="12" width="9.140625" style="11" customWidth="1"/>
    <col min="13" max="15" width="9.7109375" style="1" customWidth="1"/>
    <col min="16" max="21" width="9.140625" style="1" hidden="1" customWidth="1"/>
    <col min="22" max="16384" width="9.140625" style="1" customWidth="1"/>
  </cols>
  <sheetData>
    <row r="1" spans="2:11" ht="15">
      <c r="B1" s="48" t="s">
        <v>51</v>
      </c>
      <c r="K1" s="11"/>
    </row>
    <row r="2" spans="2:11" ht="18">
      <c r="B2" s="52" t="s">
        <v>47</v>
      </c>
      <c r="K2" s="12" t="s">
        <v>0</v>
      </c>
    </row>
    <row r="3" ht="12.75" customHeight="1"/>
    <row r="4" spans="1:11" ht="12.75" customHeight="1">
      <c r="A4" s="12" t="s">
        <v>27</v>
      </c>
      <c r="B4" s="12" t="s">
        <v>50</v>
      </c>
      <c r="K4" s="2" t="s">
        <v>1</v>
      </c>
    </row>
    <row r="5" spans="2:14" ht="12.75" customHeight="1">
      <c r="B5" s="29" t="s">
        <v>28</v>
      </c>
      <c r="L5" s="3" t="s">
        <v>11</v>
      </c>
      <c r="M5" s="3" t="s">
        <v>12</v>
      </c>
      <c r="N5" s="3" t="s">
        <v>13</v>
      </c>
    </row>
    <row r="6" spans="1:14" ht="12.75" customHeight="1">
      <c r="A6" s="12" t="s">
        <v>29</v>
      </c>
      <c r="B6" s="43" t="s">
        <v>49</v>
      </c>
      <c r="F6" s="31" t="s">
        <v>30</v>
      </c>
      <c r="G6" s="28">
        <v>0.05</v>
      </c>
      <c r="H6" s="44" t="s">
        <v>53</v>
      </c>
      <c r="L6" s="39" t="e">
        <f>C12-G12</f>
        <v>#DIV/0!</v>
      </c>
      <c r="M6" s="39" t="e">
        <f>L6^2</f>
        <v>#DIV/0!</v>
      </c>
      <c r="N6" s="39" t="e">
        <f>M6/G12</f>
        <v>#DIV/0!</v>
      </c>
    </row>
    <row r="7" spans="12:14" ht="12.75" customHeight="1">
      <c r="L7" s="40" t="e">
        <f>C13-G13</f>
        <v>#DIV/0!</v>
      </c>
      <c r="M7" s="40" t="e">
        <f>L7^2</f>
        <v>#DIV/0!</v>
      </c>
      <c r="N7" s="40" t="e">
        <f>M7/G13</f>
        <v>#DIV/0!</v>
      </c>
    </row>
    <row r="8" spans="1:14" ht="12.75" customHeight="1">
      <c r="A8" s="12" t="s">
        <v>31</v>
      </c>
      <c r="B8" s="12" t="s">
        <v>32</v>
      </c>
      <c r="L8" s="1"/>
      <c r="M8" s="6" t="s">
        <v>44</v>
      </c>
      <c r="N8" s="35" t="e">
        <f>SUM(N6:N7)</f>
        <v>#DIV/0!</v>
      </c>
    </row>
    <row r="9" spans="2:17" ht="12.75">
      <c r="B9" s="51" t="s">
        <v>56</v>
      </c>
      <c r="C9" s="45"/>
      <c r="D9" s="45"/>
      <c r="E9" s="45"/>
      <c r="F9" s="45"/>
      <c r="G9" s="45"/>
      <c r="H9" s="45"/>
      <c r="I9" s="45"/>
      <c r="J9" s="45"/>
      <c r="L9" s="1"/>
      <c r="Q9" s="27" t="s">
        <v>25</v>
      </c>
    </row>
    <row r="10" spans="3:21" ht="18">
      <c r="C10" s="9" t="s">
        <v>7</v>
      </c>
      <c r="E10" s="9" t="s">
        <v>8</v>
      </c>
      <c r="G10" s="9" t="s">
        <v>8</v>
      </c>
      <c r="I10" s="9" t="s">
        <v>33</v>
      </c>
      <c r="L10" s="1"/>
      <c r="P10" s="1" t="s">
        <v>2</v>
      </c>
      <c r="Q10" s="1">
        <v>0.9</v>
      </c>
      <c r="R10" s="1">
        <v>0.5</v>
      </c>
      <c r="S10" s="1">
        <v>0.1</v>
      </c>
      <c r="T10" s="1">
        <v>0.05</v>
      </c>
      <c r="U10" s="1">
        <v>0.01</v>
      </c>
    </row>
    <row r="11" spans="3:21" ht="18">
      <c r="C11" s="9" t="s">
        <v>6</v>
      </c>
      <c r="D11" s="3"/>
      <c r="E11" s="9" t="s">
        <v>10</v>
      </c>
      <c r="G11" s="9" t="s">
        <v>9</v>
      </c>
      <c r="I11" s="9" t="s">
        <v>34</v>
      </c>
      <c r="L11" s="1"/>
      <c r="P11" s="1">
        <v>1</v>
      </c>
      <c r="Q11" s="1">
        <v>0.016</v>
      </c>
      <c r="R11" s="1">
        <v>0.455</v>
      </c>
      <c r="S11" s="1">
        <v>2.706</v>
      </c>
      <c r="T11" s="1">
        <v>3.841</v>
      </c>
      <c r="U11" s="1">
        <v>6.635</v>
      </c>
    </row>
    <row r="12" spans="2:21" ht="12.75">
      <c r="B12" s="6" t="s">
        <v>3</v>
      </c>
      <c r="C12" s="7"/>
      <c r="E12" s="7"/>
      <c r="G12" s="10" t="e">
        <f>C14*(E12/E14)</f>
        <v>#DIV/0!</v>
      </c>
      <c r="I12" s="4">
        <f>COUNT(C12:C13)-1</f>
        <v>-1</v>
      </c>
      <c r="P12" s="1">
        <v>2</v>
      </c>
      <c r="Q12" s="1">
        <v>0.211</v>
      </c>
      <c r="R12" s="1">
        <v>1.386</v>
      </c>
      <c r="S12" s="1">
        <v>4.605</v>
      </c>
      <c r="T12" s="1">
        <v>5.991</v>
      </c>
      <c r="U12" s="1">
        <v>9.21</v>
      </c>
    </row>
    <row r="13" spans="2:21" ht="12">
      <c r="B13" s="6" t="s">
        <v>4</v>
      </c>
      <c r="C13" s="8"/>
      <c r="E13" s="8"/>
      <c r="G13" s="10" t="e">
        <f>C14*(E13/E14)</f>
        <v>#DIV/0!</v>
      </c>
      <c r="P13" s="1">
        <v>3</v>
      </c>
      <c r="Q13" s="1">
        <v>0.584</v>
      </c>
      <c r="R13" s="1">
        <v>2.366</v>
      </c>
      <c r="S13" s="1">
        <v>6.251</v>
      </c>
      <c r="T13" s="1">
        <v>7.815</v>
      </c>
      <c r="U13" s="1">
        <v>11.345</v>
      </c>
    </row>
    <row r="14" spans="2:21" ht="12">
      <c r="B14" s="1" t="s">
        <v>5</v>
      </c>
      <c r="C14" s="3">
        <f>SUM(C12:C13)</f>
        <v>0</v>
      </c>
      <c r="D14" s="3"/>
      <c r="E14" s="3">
        <f>SUM(E12:E13)</f>
        <v>0</v>
      </c>
      <c r="G14" s="3" t="e">
        <f>SUM(G12:G13)</f>
        <v>#DIV/0!</v>
      </c>
      <c r="P14" s="1">
        <v>4</v>
      </c>
      <c r="Q14" s="1">
        <v>1.064</v>
      </c>
      <c r="R14" s="1">
        <v>3.357</v>
      </c>
      <c r="S14" s="1">
        <v>7.779</v>
      </c>
      <c r="T14" s="1">
        <v>9.488</v>
      </c>
      <c r="U14" s="1">
        <v>13.277</v>
      </c>
    </row>
    <row r="15" spans="3:21" ht="12">
      <c r="C15" s="3"/>
      <c r="D15" s="3"/>
      <c r="E15" s="3"/>
      <c r="G15" s="3"/>
      <c r="P15" s="1">
        <v>5</v>
      </c>
      <c r="Q15" s="1">
        <v>1.61</v>
      </c>
      <c r="R15" s="1">
        <v>4.351</v>
      </c>
      <c r="S15" s="1">
        <v>9.236</v>
      </c>
      <c r="T15" s="1">
        <v>11.07</v>
      </c>
      <c r="U15" s="1">
        <v>15.086</v>
      </c>
    </row>
    <row r="16" spans="11:21" ht="12.75" customHeight="1">
      <c r="K16" s="2" t="s">
        <v>17</v>
      </c>
      <c r="P16" s="1">
        <v>6</v>
      </c>
      <c r="Q16" s="1">
        <v>2.204</v>
      </c>
      <c r="R16" s="1">
        <v>5.348</v>
      </c>
      <c r="S16" s="1">
        <v>10.645</v>
      </c>
      <c r="T16" s="1">
        <v>12.592</v>
      </c>
      <c r="U16" s="1">
        <v>16.812</v>
      </c>
    </row>
    <row r="17" spans="4:21" ht="12">
      <c r="D17" s="6"/>
      <c r="E17" s="6"/>
      <c r="F17" s="2"/>
      <c r="G17" s="30" t="s">
        <v>26</v>
      </c>
      <c r="L17" s="3" t="s">
        <v>14</v>
      </c>
      <c r="M17" s="3" t="s">
        <v>15</v>
      </c>
      <c r="N17" s="3" t="s">
        <v>16</v>
      </c>
      <c r="P17" s="1">
        <v>7</v>
      </c>
      <c r="Q17" s="1">
        <v>2.833</v>
      </c>
      <c r="R17" s="1">
        <v>6.346</v>
      </c>
      <c r="S17" s="1">
        <v>12.017</v>
      </c>
      <c r="T17" s="1">
        <v>14.067</v>
      </c>
      <c r="U17" s="1">
        <v>18.475</v>
      </c>
    </row>
    <row r="18" spans="2:21" ht="12">
      <c r="B18" s="6" t="s">
        <v>38</v>
      </c>
      <c r="C18" s="32" t="s">
        <v>35</v>
      </c>
      <c r="D18" s="36" t="e">
        <f>SUM(N6:N7)</f>
        <v>#DIV/0!</v>
      </c>
      <c r="F18" s="2"/>
      <c r="G18" s="32" t="s">
        <v>35</v>
      </c>
      <c r="H18" s="38" t="e">
        <f>SUM(N18:N19)</f>
        <v>#DIV/0!</v>
      </c>
      <c r="L18" s="39" t="e">
        <f>ABS(C12-G12)-0.5</f>
        <v>#DIV/0!</v>
      </c>
      <c r="M18" s="39" t="e">
        <f>L18^2</f>
        <v>#DIV/0!</v>
      </c>
      <c r="N18" s="39" t="e">
        <f>M18/G12</f>
        <v>#DIV/0!</v>
      </c>
      <c r="P18" s="1">
        <v>8</v>
      </c>
      <c r="Q18" s="1">
        <v>3.49</v>
      </c>
      <c r="R18" s="1">
        <v>7.344</v>
      </c>
      <c r="S18" s="1">
        <v>13.362</v>
      </c>
      <c r="T18" s="1">
        <v>15.507</v>
      </c>
      <c r="U18" s="1">
        <v>20.09</v>
      </c>
    </row>
    <row r="19" spans="6:14" ht="12">
      <c r="F19" s="2"/>
      <c r="L19" s="40" t="e">
        <f>ABS(C13-G13)-0.5</f>
        <v>#DIV/0!</v>
      </c>
      <c r="M19" s="40" t="e">
        <f>L19^2</f>
        <v>#DIV/0!</v>
      </c>
      <c r="N19" s="40" t="e">
        <f>M19/G13</f>
        <v>#DIV/0!</v>
      </c>
    </row>
    <row r="20" spans="1:14" ht="12.75">
      <c r="A20" s="12" t="s">
        <v>36</v>
      </c>
      <c r="B20" s="12" t="s">
        <v>48</v>
      </c>
      <c r="F20" s="2"/>
      <c r="M20" s="6" t="s">
        <v>44</v>
      </c>
      <c r="N20" s="37" t="e">
        <f>SUM(N18:N19)</f>
        <v>#DIV/0!</v>
      </c>
    </row>
    <row r="21" spans="4:6" ht="12.75">
      <c r="D21" s="26"/>
      <c r="F21" s="2"/>
    </row>
    <row r="22" spans="2:8" ht="12.75">
      <c r="B22" s="6" t="s">
        <v>39</v>
      </c>
      <c r="C22" s="32" t="s">
        <v>35</v>
      </c>
      <c r="D22" s="5" t="e">
        <f>INDEX($Q$11:$U$18,$I$12,MATCH($G$6,$Q$10:$U$10,0))</f>
        <v>#VALUE!</v>
      </c>
      <c r="F22" s="2"/>
      <c r="G22" s="32" t="s">
        <v>35</v>
      </c>
      <c r="H22" s="5" t="e">
        <f>INDEX($Q$11:$U$18,$I$12,MATCH($G$6,$Q$10:$U$10,0))</f>
        <v>#VALUE!</v>
      </c>
    </row>
    <row r="23" ht="12.75" customHeight="1">
      <c r="F23" s="2"/>
    </row>
    <row r="24" spans="2:8" ht="12.75">
      <c r="B24" s="6" t="s">
        <v>43</v>
      </c>
      <c r="C24" s="54" t="e">
        <f>IF(D18&gt;D22,"Calculated X²","Critical X²")</f>
        <v>#DIV/0!</v>
      </c>
      <c r="D24" s="55"/>
      <c r="F24" s="2"/>
      <c r="G24" s="54" t="e">
        <f>IF(H18&gt;H22,"Calculated X²","Critical X²")</f>
        <v>#DIV/0!</v>
      </c>
      <c r="H24" s="55"/>
    </row>
    <row r="25" ht="12.75">
      <c r="F25" s="2"/>
    </row>
    <row r="26" spans="2:8" ht="12">
      <c r="B26" s="33" t="s">
        <v>42</v>
      </c>
      <c r="C26" s="10" t="e">
        <f>IF($D$18&gt;$D$22,"REJECT","ACCEPT")</f>
        <v>#DIV/0!</v>
      </c>
      <c r="D26" s="1" t="s">
        <v>41</v>
      </c>
      <c r="F26" s="34" t="s">
        <v>42</v>
      </c>
      <c r="G26" s="10" t="e">
        <f>IF($H$18&gt;$H$22,"REJECT","ACCEPT")</f>
        <v>#DIV/0!</v>
      </c>
      <c r="H26" s="1" t="s">
        <v>41</v>
      </c>
    </row>
    <row r="27" spans="2:6" ht="12">
      <c r="B27" s="33"/>
      <c r="C27" s="46"/>
      <c r="F27" s="2"/>
    </row>
    <row r="29" ht="12">
      <c r="A29" s="1" t="s">
        <v>52</v>
      </c>
    </row>
    <row r="31" ht="12">
      <c r="A31" s="42"/>
    </row>
  </sheetData>
  <sheetProtection password="FD55" sheet="1"/>
  <mergeCells count="2">
    <mergeCell ref="C24:D24"/>
    <mergeCell ref="G24:H24"/>
  </mergeCells>
  <dataValidations count="1">
    <dataValidation type="list" allowBlank="1" showInputMessage="1" showErrorMessage="1" sqref="G6">
      <formula1>$Q$10:$U$10</formula1>
    </dataValidation>
  </dataValidations>
  <printOptions/>
  <pageMargins left="0.75" right="0.75" top="1" bottom="1" header="0.5" footer="0.5"/>
  <pageSetup horizontalDpi="200" verticalDpi="200" orientation="landscape" paperSize="9" r:id="rId4"/>
  <legacyDrawing r:id="rId3"/>
  <oleObjects>
    <oleObject progId="Equation.3" shapeId="187223" r:id="rId1"/>
    <oleObject progId="Equation.3" shapeId="18722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0" width="9.140625" style="15" customWidth="1"/>
    <col min="11" max="11" width="16.00390625" style="18" customWidth="1"/>
    <col min="12" max="12" width="9.140625" style="17" customWidth="1"/>
    <col min="13" max="15" width="9.7109375" style="15" customWidth="1"/>
    <col min="16" max="21" width="0" style="15" hidden="1" customWidth="1"/>
    <col min="22" max="16384" width="9.140625" style="15" customWidth="1"/>
  </cols>
  <sheetData>
    <row r="1" spans="2:11" ht="15">
      <c r="B1" s="48" t="s">
        <v>51</v>
      </c>
      <c r="K1" s="17"/>
    </row>
    <row r="2" spans="2:11" ht="18">
      <c r="B2" s="49" t="s">
        <v>47</v>
      </c>
      <c r="G2" s="1"/>
      <c r="K2" s="16" t="s">
        <v>0</v>
      </c>
    </row>
    <row r="3" spans="2:7" ht="12.75" customHeight="1">
      <c r="B3" s="14"/>
      <c r="G3" s="1"/>
    </row>
    <row r="4" spans="1:11" ht="12.75" customHeight="1">
      <c r="A4" s="12" t="s">
        <v>27</v>
      </c>
      <c r="B4" s="12" t="s">
        <v>50</v>
      </c>
      <c r="C4" s="1"/>
      <c r="D4" s="1"/>
      <c r="E4" s="1"/>
      <c r="F4" s="1"/>
      <c r="G4" s="1"/>
      <c r="H4" s="1"/>
      <c r="K4" s="18" t="s">
        <v>1</v>
      </c>
    </row>
    <row r="5" spans="1:8" ht="12.75" customHeight="1">
      <c r="A5" s="1"/>
      <c r="B5" s="29" t="s">
        <v>28</v>
      </c>
      <c r="C5" s="1"/>
      <c r="D5" s="1"/>
      <c r="E5" s="1"/>
      <c r="F5" s="1"/>
      <c r="G5" s="1"/>
      <c r="H5" s="1"/>
    </row>
    <row r="6" spans="1:8" ht="12.75" customHeight="1">
      <c r="A6" s="1"/>
      <c r="B6" s="29"/>
      <c r="C6" s="1"/>
      <c r="D6" s="1"/>
      <c r="E6" s="1"/>
      <c r="F6" s="1"/>
      <c r="G6" s="1"/>
      <c r="H6" s="1"/>
    </row>
    <row r="7" spans="1:8" ht="12.75" customHeight="1">
      <c r="A7" s="12" t="s">
        <v>29</v>
      </c>
      <c r="B7" s="43" t="s">
        <v>49</v>
      </c>
      <c r="C7" s="1"/>
      <c r="D7" s="1"/>
      <c r="E7" s="1"/>
      <c r="F7" s="31" t="s">
        <v>40</v>
      </c>
      <c r="G7" s="28">
        <v>0.05</v>
      </c>
      <c r="H7" s="47" t="s">
        <v>54</v>
      </c>
    </row>
    <row r="8" spans="1:8" ht="12.75" customHeight="1">
      <c r="A8" s="1"/>
      <c r="B8" s="1"/>
      <c r="C8" s="1"/>
      <c r="D8" s="1"/>
      <c r="E8" s="1"/>
      <c r="F8" s="1"/>
      <c r="G8" s="1"/>
      <c r="H8" s="1"/>
    </row>
    <row r="9" spans="1:8" ht="12.75" customHeight="1">
      <c r="A9" s="12" t="s">
        <v>31</v>
      </c>
      <c r="B9" s="12" t="s">
        <v>32</v>
      </c>
      <c r="C9" s="1"/>
      <c r="D9" s="1"/>
      <c r="E9" s="1"/>
      <c r="F9" s="1"/>
      <c r="G9" s="1"/>
      <c r="H9" s="1"/>
    </row>
    <row r="10" spans="2:10" ht="12">
      <c r="B10" s="53" t="s">
        <v>55</v>
      </c>
      <c r="C10" s="53"/>
      <c r="D10" s="53"/>
      <c r="E10" s="53"/>
      <c r="F10" s="53"/>
      <c r="G10" s="53"/>
      <c r="H10" s="50"/>
      <c r="I10" s="50"/>
      <c r="J10" s="50"/>
    </row>
    <row r="11" spans="2:21" ht="12">
      <c r="B11" s="53" t="s">
        <v>24</v>
      </c>
      <c r="C11" s="53"/>
      <c r="D11" s="53"/>
      <c r="E11" s="53"/>
      <c r="F11" s="53"/>
      <c r="G11" s="53"/>
      <c r="H11" s="50"/>
      <c r="I11" s="50"/>
      <c r="J11" s="50"/>
      <c r="P11" s="1"/>
      <c r="Q11" s="27" t="s">
        <v>25</v>
      </c>
      <c r="R11" s="1"/>
      <c r="S11" s="1"/>
      <c r="T11" s="1"/>
      <c r="U11" s="1"/>
    </row>
    <row r="12" spans="3:21" ht="17.25">
      <c r="C12" s="19" t="s">
        <v>7</v>
      </c>
      <c r="E12" s="19" t="s">
        <v>8</v>
      </c>
      <c r="G12" s="19" t="s">
        <v>8</v>
      </c>
      <c r="I12" s="9" t="s">
        <v>33</v>
      </c>
      <c r="L12" s="15" t="s">
        <v>11</v>
      </c>
      <c r="M12" s="15" t="s">
        <v>12</v>
      </c>
      <c r="N12" s="15" t="s">
        <v>13</v>
      </c>
      <c r="P12" s="1" t="s">
        <v>2</v>
      </c>
      <c r="Q12" s="1">
        <v>0.9</v>
      </c>
      <c r="R12" s="1">
        <v>0.5</v>
      </c>
      <c r="S12" s="1">
        <v>0.1</v>
      </c>
      <c r="T12" s="1">
        <v>0.05</v>
      </c>
      <c r="U12" s="1">
        <v>0.01</v>
      </c>
    </row>
    <row r="13" spans="3:21" ht="17.25">
      <c r="C13" s="19" t="s">
        <v>6</v>
      </c>
      <c r="D13" s="20"/>
      <c r="E13" s="19" t="s">
        <v>10</v>
      </c>
      <c r="G13" s="19" t="s">
        <v>9</v>
      </c>
      <c r="I13" s="9" t="s">
        <v>34</v>
      </c>
      <c r="L13" s="23">
        <f aca="true" t="shared" si="0" ref="L13:L22">C14-G14</f>
        <v>0</v>
      </c>
      <c r="M13" s="23">
        <f>L13^2</f>
        <v>0</v>
      </c>
      <c r="N13" s="23" t="e">
        <f>M13/G14</f>
        <v>#DIV/0!</v>
      </c>
      <c r="P13" s="1">
        <v>1</v>
      </c>
      <c r="Q13" s="41">
        <v>0.016</v>
      </c>
      <c r="R13" s="41">
        <v>0.455</v>
      </c>
      <c r="S13" s="41">
        <v>2.706</v>
      </c>
      <c r="T13" s="41">
        <v>3.841</v>
      </c>
      <c r="U13" s="41">
        <v>6.635</v>
      </c>
    </row>
    <row r="14" spans="2:21" ht="12">
      <c r="B14" s="21" t="s">
        <v>3</v>
      </c>
      <c r="C14" s="7"/>
      <c r="D14" s="15">
        <f aca="true" t="shared" si="1" ref="D14:D23">IF(ISBLANK(C14),IF(ISBLANK(E14),"","&lt; Value?"),"")</f>
      </c>
      <c r="E14" s="7"/>
      <c r="F14" s="15">
        <f aca="true" t="shared" si="2" ref="F14:F23">IF(ISBLANK(E14),IF(ISBLANK(C14),"","&lt; Ratio?"),"")</f>
      </c>
      <c r="G14" s="22">
        <f aca="true" t="shared" si="3" ref="G14:G23">IF(ISBLANK(E14),0,C$24*(E14/E$24))</f>
        <v>0</v>
      </c>
      <c r="I14" s="24">
        <f>(COUNT($C$14:$C$23)-1)</f>
        <v>-1</v>
      </c>
      <c r="L14" s="23">
        <f t="shared" si="0"/>
        <v>0</v>
      </c>
      <c r="M14" s="23">
        <f>L14^2</f>
        <v>0</v>
      </c>
      <c r="N14" s="23" t="e">
        <f>IF(ISBLANK(M14),"0",IF(ISBLANK(G15),"0",M14/G15))</f>
        <v>#DIV/0!</v>
      </c>
      <c r="P14" s="1">
        <v>2</v>
      </c>
      <c r="Q14" s="41">
        <v>0.211</v>
      </c>
      <c r="R14" s="41">
        <v>1.386</v>
      </c>
      <c r="S14" s="41">
        <v>4.605</v>
      </c>
      <c r="T14" s="41">
        <v>5.991</v>
      </c>
      <c r="U14" s="41">
        <v>9.21</v>
      </c>
    </row>
    <row r="15" spans="2:21" ht="12">
      <c r="B15" s="21" t="s">
        <v>4</v>
      </c>
      <c r="C15" s="13"/>
      <c r="D15" s="15">
        <f t="shared" si="1"/>
      </c>
      <c r="E15" s="13"/>
      <c r="F15" s="15">
        <f t="shared" si="2"/>
      </c>
      <c r="G15" s="22">
        <f t="shared" si="3"/>
        <v>0</v>
      </c>
      <c r="L15" s="23">
        <f t="shared" si="0"/>
        <v>0</v>
      </c>
      <c r="M15" s="23">
        <f aca="true" t="shared" si="4" ref="M15:M22">L15^2</f>
        <v>0</v>
      </c>
      <c r="N15" s="23">
        <f aca="true" t="shared" si="5" ref="N15:N22">IF(M15=0,0,IF(G16=0,0,M15/G16))</f>
        <v>0</v>
      </c>
      <c r="P15" s="1">
        <v>3</v>
      </c>
      <c r="Q15" s="41">
        <v>0.584</v>
      </c>
      <c r="R15" s="41">
        <v>2.366</v>
      </c>
      <c r="S15" s="41">
        <v>6.251</v>
      </c>
      <c r="T15" s="41">
        <v>7.815</v>
      </c>
      <c r="U15" s="41">
        <v>11.345</v>
      </c>
    </row>
    <row r="16" spans="2:21" ht="12">
      <c r="B16" s="21" t="s">
        <v>18</v>
      </c>
      <c r="C16" s="13"/>
      <c r="D16" s="15">
        <f t="shared" si="1"/>
      </c>
      <c r="E16" s="13"/>
      <c r="F16" s="15">
        <f t="shared" si="2"/>
      </c>
      <c r="G16" s="22">
        <f t="shared" si="3"/>
        <v>0</v>
      </c>
      <c r="L16" s="23">
        <f t="shared" si="0"/>
        <v>0</v>
      </c>
      <c r="M16" s="23">
        <f t="shared" si="4"/>
        <v>0</v>
      </c>
      <c r="N16" s="23">
        <f t="shared" si="5"/>
        <v>0</v>
      </c>
      <c r="O16" s="17"/>
      <c r="P16" s="1">
        <v>4</v>
      </c>
      <c r="Q16" s="41">
        <v>1.064</v>
      </c>
      <c r="R16" s="41">
        <v>3.357</v>
      </c>
      <c r="S16" s="41">
        <v>7.779</v>
      </c>
      <c r="T16" s="41">
        <v>9.488</v>
      </c>
      <c r="U16" s="41">
        <v>13.277</v>
      </c>
    </row>
    <row r="17" spans="2:21" ht="12">
      <c r="B17" s="21" t="s">
        <v>19</v>
      </c>
      <c r="C17" s="13"/>
      <c r="D17" s="15">
        <f t="shared" si="1"/>
      </c>
      <c r="E17" s="13"/>
      <c r="F17" s="15">
        <f t="shared" si="2"/>
      </c>
      <c r="G17" s="22">
        <f t="shared" si="3"/>
        <v>0</v>
      </c>
      <c r="L17" s="23">
        <f t="shared" si="0"/>
        <v>0</v>
      </c>
      <c r="M17" s="23">
        <f t="shared" si="4"/>
        <v>0</v>
      </c>
      <c r="N17" s="23">
        <f t="shared" si="5"/>
        <v>0</v>
      </c>
      <c r="O17" s="17"/>
      <c r="P17" s="1">
        <v>5</v>
      </c>
      <c r="Q17" s="41">
        <v>1.61</v>
      </c>
      <c r="R17" s="41">
        <v>4.351</v>
      </c>
      <c r="S17" s="41">
        <v>9.236</v>
      </c>
      <c r="T17" s="41">
        <v>11.07</v>
      </c>
      <c r="U17" s="41">
        <v>15.086</v>
      </c>
    </row>
    <row r="18" spans="2:21" ht="12">
      <c r="B18" s="21" t="s">
        <v>20</v>
      </c>
      <c r="C18" s="13"/>
      <c r="D18" s="15">
        <f t="shared" si="1"/>
      </c>
      <c r="E18" s="13"/>
      <c r="F18" s="15">
        <f t="shared" si="2"/>
      </c>
      <c r="G18" s="22">
        <f t="shared" si="3"/>
        <v>0</v>
      </c>
      <c r="L18" s="23">
        <f t="shared" si="0"/>
        <v>0</v>
      </c>
      <c r="M18" s="23">
        <f t="shared" si="4"/>
        <v>0</v>
      </c>
      <c r="N18" s="23">
        <f t="shared" si="5"/>
        <v>0</v>
      </c>
      <c r="O18" s="17"/>
      <c r="P18" s="1">
        <v>6</v>
      </c>
      <c r="Q18" s="41">
        <v>2.204</v>
      </c>
      <c r="R18" s="41">
        <v>5.348</v>
      </c>
      <c r="S18" s="41">
        <v>10.645</v>
      </c>
      <c r="T18" s="41">
        <v>12.592</v>
      </c>
      <c r="U18" s="41">
        <v>16.812</v>
      </c>
    </row>
    <row r="19" spans="2:21" ht="12">
      <c r="B19" s="21" t="s">
        <v>21</v>
      </c>
      <c r="C19" s="13"/>
      <c r="D19" s="15">
        <f t="shared" si="1"/>
      </c>
      <c r="E19" s="13"/>
      <c r="F19" s="15">
        <f t="shared" si="2"/>
      </c>
      <c r="G19" s="22">
        <f t="shared" si="3"/>
        <v>0</v>
      </c>
      <c r="L19" s="23">
        <f t="shared" si="0"/>
        <v>0</v>
      </c>
      <c r="M19" s="23">
        <f t="shared" si="4"/>
        <v>0</v>
      </c>
      <c r="N19" s="23">
        <f t="shared" si="5"/>
        <v>0</v>
      </c>
      <c r="O19" s="17"/>
      <c r="P19" s="1">
        <v>7</v>
      </c>
      <c r="Q19" s="41">
        <v>2.833</v>
      </c>
      <c r="R19" s="41">
        <v>6.346</v>
      </c>
      <c r="S19" s="41">
        <v>12.017</v>
      </c>
      <c r="T19" s="41">
        <v>14.067</v>
      </c>
      <c r="U19" s="41">
        <v>18.475</v>
      </c>
    </row>
    <row r="20" spans="2:21" ht="12">
      <c r="B20" s="21" t="s">
        <v>22</v>
      </c>
      <c r="C20" s="13"/>
      <c r="D20" s="15">
        <f t="shared" si="1"/>
      </c>
      <c r="E20" s="13"/>
      <c r="F20" s="15">
        <f t="shared" si="2"/>
      </c>
      <c r="G20" s="22">
        <f t="shared" si="3"/>
        <v>0</v>
      </c>
      <c r="L20" s="23">
        <f t="shared" si="0"/>
        <v>0</v>
      </c>
      <c r="M20" s="23">
        <f t="shared" si="4"/>
        <v>0</v>
      </c>
      <c r="N20" s="23">
        <f t="shared" si="5"/>
        <v>0</v>
      </c>
      <c r="O20" s="17"/>
      <c r="P20" s="1">
        <v>8</v>
      </c>
      <c r="Q20" s="41">
        <v>3.49</v>
      </c>
      <c r="R20" s="41">
        <v>7.344</v>
      </c>
      <c r="S20" s="41">
        <v>13.362</v>
      </c>
      <c r="T20" s="41">
        <v>15.507</v>
      </c>
      <c r="U20" s="41">
        <v>20.09</v>
      </c>
    </row>
    <row r="21" spans="2:21" ht="12">
      <c r="B21" s="21" t="s">
        <v>23</v>
      </c>
      <c r="C21" s="13"/>
      <c r="D21" s="15">
        <f t="shared" si="1"/>
      </c>
      <c r="E21" s="13"/>
      <c r="F21" s="15">
        <f t="shared" si="2"/>
      </c>
      <c r="G21" s="22">
        <f t="shared" si="3"/>
        <v>0</v>
      </c>
      <c r="L21" s="23">
        <f t="shared" si="0"/>
        <v>0</v>
      </c>
      <c r="M21" s="23">
        <f t="shared" si="4"/>
        <v>0</v>
      </c>
      <c r="N21" s="23">
        <f t="shared" si="5"/>
        <v>0</v>
      </c>
      <c r="O21" s="17"/>
      <c r="P21" s="15">
        <v>9</v>
      </c>
      <c r="Q21" s="15">
        <v>4.168</v>
      </c>
      <c r="R21" s="15">
        <v>8.343</v>
      </c>
      <c r="S21" s="15">
        <v>14.684</v>
      </c>
      <c r="T21" s="15">
        <v>16.919</v>
      </c>
      <c r="U21" s="15">
        <v>21.666</v>
      </c>
    </row>
    <row r="22" spans="2:21" ht="12">
      <c r="B22" s="21" t="s">
        <v>45</v>
      </c>
      <c r="C22" s="13"/>
      <c r="D22" s="15">
        <f t="shared" si="1"/>
      </c>
      <c r="E22" s="13"/>
      <c r="F22" s="15">
        <f t="shared" si="2"/>
      </c>
      <c r="G22" s="22">
        <f t="shared" si="3"/>
        <v>0</v>
      </c>
      <c r="L22" s="23">
        <f t="shared" si="0"/>
        <v>0</v>
      </c>
      <c r="M22" s="23">
        <f t="shared" si="4"/>
        <v>0</v>
      </c>
      <c r="N22" s="23">
        <f t="shared" si="5"/>
        <v>0</v>
      </c>
      <c r="P22" s="15">
        <v>10</v>
      </c>
      <c r="Q22" s="15">
        <v>4.865</v>
      </c>
      <c r="R22" s="15">
        <v>9.342</v>
      </c>
      <c r="S22" s="15">
        <v>15.987</v>
      </c>
      <c r="T22" s="15">
        <v>18.307</v>
      </c>
      <c r="U22" s="15">
        <v>23.209</v>
      </c>
    </row>
    <row r="23" spans="2:7" ht="12">
      <c r="B23" s="21" t="s">
        <v>46</v>
      </c>
      <c r="C23" s="8"/>
      <c r="D23" s="15">
        <f t="shared" si="1"/>
      </c>
      <c r="E23" s="8"/>
      <c r="F23" s="15">
        <f t="shared" si="2"/>
      </c>
      <c r="G23" s="22">
        <f t="shared" si="3"/>
        <v>0</v>
      </c>
    </row>
    <row r="24" spans="2:7" ht="12.75">
      <c r="B24" s="16" t="s">
        <v>5</v>
      </c>
      <c r="C24" s="20">
        <f>SUM(C14:C23)</f>
        <v>0</v>
      </c>
      <c r="D24" s="20"/>
      <c r="E24" s="20">
        <f>SUM(E14:E23)</f>
        <v>0</v>
      </c>
      <c r="G24" s="20">
        <f>SUM(G14:G23)</f>
        <v>0</v>
      </c>
    </row>
    <row r="25" ht="12.75" customHeight="1"/>
    <row r="26" spans="2:9" ht="12">
      <c r="B26" s="6" t="s">
        <v>39</v>
      </c>
      <c r="C26" s="32" t="s">
        <v>35</v>
      </c>
      <c r="D26" s="5" t="e">
        <f>INDEX($Q$13:$U$22,$I$14,MATCH($G$7,$Q$12:$U$12,0))</f>
        <v>#VALUE!</v>
      </c>
      <c r="G26" s="6" t="s">
        <v>38</v>
      </c>
      <c r="H26" s="32" t="s">
        <v>35</v>
      </c>
      <c r="I26" s="25" t="e">
        <f>SUM($N$13:$N$22)</f>
        <v>#DIV/0!</v>
      </c>
    </row>
    <row r="27" spans="2:3" ht="12">
      <c r="B27" s="1"/>
      <c r="C27" s="1"/>
    </row>
    <row r="28" spans="1:6" ht="12.75">
      <c r="A28" s="12" t="s">
        <v>36</v>
      </c>
      <c r="B28" s="12" t="s">
        <v>48</v>
      </c>
      <c r="C28" s="1"/>
      <c r="D28" s="1"/>
      <c r="F28" s="10" t="e">
        <f>IF($I$26&gt;$D$26,"REJECT","ACCEPT")</f>
        <v>#DIV/0!</v>
      </c>
    </row>
    <row r="30" spans="2:6" ht="12">
      <c r="B30" s="1" t="s">
        <v>37</v>
      </c>
      <c r="F30" s="10" t="e">
        <f>IF($I$26&gt;$D$26,"YES","NO")</f>
        <v>#DIV/0!</v>
      </c>
    </row>
    <row r="31" ht="12">
      <c r="E31" s="1"/>
    </row>
    <row r="32" ht="12">
      <c r="A32" s="42" t="s">
        <v>52</v>
      </c>
    </row>
    <row r="34" ht="12">
      <c r="A34" s="42"/>
    </row>
    <row r="39" spans="4:6" ht="12">
      <c r="D39" s="26"/>
      <c r="F39" s="1"/>
    </row>
    <row r="40" ht="12">
      <c r="D40" s="1"/>
    </row>
    <row r="41" spans="4:6" ht="12">
      <c r="D41" s="1"/>
      <c r="F41" s="1"/>
    </row>
    <row r="42" ht="12">
      <c r="D42" s="1"/>
    </row>
  </sheetData>
  <sheetProtection password="FD55" sheet="1"/>
  <dataValidations count="1">
    <dataValidation type="list" allowBlank="1" showInputMessage="1" showErrorMessage="1" sqref="G7">
      <formula1>$Q$12:$U$12</formula1>
    </dataValidation>
  </dataValidations>
  <printOptions/>
  <pageMargins left="0.75" right="0.75" top="1" bottom="1" header="0.5" footer="0.5"/>
  <pageSetup horizontalDpi="200" verticalDpi="200" orientation="landscape" paperSize="9" r:id="rId3"/>
  <legacyDrawing r:id="rId2"/>
  <oleObjects>
    <oleObject progId="Equation.3" shapeId="3857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©Hawkins &amp; Carter 2004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Biomeasurement Calculation Sheets</dc:title>
  <dc:subject>Statistical Tests</dc:subject>
  <dc:creator>Hawkins &amp; Carter</dc:creator>
  <cp:keywords/>
  <dc:description/>
  <cp:lastModifiedBy>Hawkins, Dawn</cp:lastModifiedBy>
  <dcterms:created xsi:type="dcterms:W3CDTF">2004-04-14T11:57:59Z</dcterms:created>
  <dcterms:modified xsi:type="dcterms:W3CDTF">2019-04-08T13:58:15Z</dcterms:modified>
  <cp:category/>
  <cp:version/>
  <cp:contentType/>
  <cp:contentStatus/>
</cp:coreProperties>
</file>