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purchase cost is given in cell G6.
The annual costs are the operating and maintenance costs, given in cells C7 and G7.
The salvage value is given in cell F10.
Costs may be positive or negative values and salvage is a positive value.</t>
        </r>
      </text>
    </comment>
    <comment ref="B14" authorId="0">
      <text>
        <r>
          <rPr>
            <sz val="8"/>
            <rFont val="Tahoma"/>
            <family val="2"/>
          </rPr>
          <t>The interest rate is the MARR, given in cell H10.
The years of life of each alternative is given in cell C10.</t>
        </r>
      </text>
    </comment>
    <comment ref="G9" authorId="0">
      <text>
        <r>
          <rPr>
            <sz val="8"/>
            <rFont val="Tahoma"/>
            <family val="2"/>
          </rPr>
          <t>The objective is to select one of the two trucks.  To do this, you will calculate the net present value of the costs of each truck.  Select the alternative with less costs.</t>
        </r>
      </text>
    </comment>
    <comment ref="G6" authorId="0">
      <text>
        <r>
          <rPr>
            <sz val="8"/>
            <rFont val="Tahoma"/>
            <family val="2"/>
          </rPr>
          <t>This is a single cost in year 0, so it is a present cost.</t>
        </r>
      </text>
    </comment>
    <comment ref="B13" authorId="0">
      <text>
        <r>
          <rPr>
            <sz val="8"/>
            <rFont val="Tahoma"/>
            <family val="2"/>
          </rPr>
          <t>The purchase cost is already a present value, so put the purchase cost as a negative value in cell D32.
Use the =PV function to convert the annual and salvage costs to a present value.
The first term is interest rate, in cell F19.
The second term is years, in cell F20.
The third term is future value, used for the salvage value.  PV of salvage should be a positive value.
The fourth term is annual amount, used for the annual costs.  PV of costs should be a negative value.</t>
        </r>
      </text>
    </comment>
    <comment ref="C7" authorId="0">
      <text>
        <r>
          <rPr>
            <sz val="8"/>
            <rFont val="Tahoma"/>
            <family val="2"/>
          </rPr>
          <t>This is an annual cost over the life of the truck.  Add maintenance costs to get total annual costs.</t>
        </r>
      </text>
    </comment>
    <comment ref="G7" authorId="0">
      <text>
        <r>
          <rPr>
            <sz val="8"/>
            <rFont val="Tahoma"/>
            <family val="2"/>
          </rPr>
          <t>This is an annual cost over the life of the truck.  Add operating costs to get total annual costs.</t>
        </r>
      </text>
    </comment>
    <comment ref="D8" authorId="0">
      <text>
        <r>
          <rPr>
            <sz val="8"/>
            <rFont val="Tahoma"/>
            <family val="2"/>
          </rPr>
          <t>This is a single cost in year 0, so it is a present cost.  Add the recharger cost to get total purchase costs.</t>
        </r>
      </text>
    </comment>
    <comment ref="G8" authorId="0">
      <text>
        <r>
          <rPr>
            <sz val="8"/>
            <rFont val="Tahoma"/>
            <family val="2"/>
          </rPr>
          <t>This is a single cost in year 0, so it is a present cost.  Add the truck cost to get total purchase costs.</t>
        </r>
      </text>
    </comment>
    <comment ref="C9" authorId="0">
      <text>
        <r>
          <rPr>
            <sz val="8"/>
            <rFont val="Tahoma"/>
            <family val="2"/>
          </rPr>
          <t>This is an annual cost over the life of the truck.  Add maintenance costs to get total annual costs.</t>
        </r>
      </text>
    </comment>
    <comment ref="F9" authorId="0">
      <text>
        <r>
          <rPr>
            <sz val="8"/>
            <rFont val="Tahoma"/>
            <family val="2"/>
          </rPr>
          <t>This is an annual cost over the life of the truck.  Add operating costs to get total annual costs.</t>
        </r>
      </text>
    </comment>
    <comment ref="C10" authorId="0">
      <text>
        <r>
          <rPr>
            <sz val="8"/>
            <rFont val="Tahoma"/>
            <family val="2"/>
          </rPr>
          <t>This is the life of each truck.  Annual costs last this many years.  The salvage value occurs in this year.</t>
        </r>
      </text>
    </comment>
    <comment ref="F10" authorId="0">
      <text>
        <r>
          <rPr>
            <sz val="8"/>
            <rFont val="Tahoma"/>
            <family val="2"/>
          </rPr>
          <t>This is a single value after year 0, so it is a future value.  It is the same for each truck.</t>
        </r>
      </text>
    </comment>
    <comment ref="H10" authorId="0">
      <text>
        <r>
          <rPr>
            <sz val="8"/>
            <rFont val="Tahoma"/>
            <family val="2"/>
          </rPr>
          <t>This is the annual interest rate, i.  MARR stands for minimum annual rate of return.</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purchase cost includes the truck and recharger costs, given in cells D8 and G8.
The annual costs are the operating and maintenance costs, given in cells C9 and F9.
The salvage value is given in cell F10.
Costs may be positive or negative values and salvage is a positive value.</t>
        </r>
      </text>
    </comment>
    <comment ref="B13" authorId="0">
      <text>
        <r>
          <rPr>
            <sz val="8"/>
            <rFont val="Tahoma"/>
            <family val="2"/>
          </rPr>
          <t>The purchase cost is already a present value, so put the purchase cost as a negative value in cell H32.
Use the =PV function to convert the annual and salvage costs to a present value.
The first term is interest rate, in cell F19.
The second term is years, in cell F20.
The third term is future value, used for the salvage value.  PV of salvage should be a positive value.
The fourth term is annual amount, used for the annual costs.  PV of costs should be a negative value.</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total present value is the sum of the present values of the purchase, annual cost, and salvage values.  You may use the =SUM function here.</t>
        </r>
      </text>
    </comment>
    <comment ref="B13" authorId="0">
      <text>
        <r>
          <rPr>
            <sz val="8"/>
            <rFont val="Tahoma"/>
            <family val="2"/>
          </rPr>
          <t xml:space="preserve">You want to select the alternative with the lower costs.  Costs are negative in this problem, so put an </t>
        </r>
        <r>
          <rPr>
            <b/>
            <sz val="8"/>
            <rFont val="Tahoma"/>
            <family val="2"/>
          </rPr>
          <t xml:space="preserve">X </t>
        </r>
        <r>
          <rPr>
            <sz val="8"/>
            <rFont val="Tahoma"/>
            <family val="2"/>
          </rPr>
          <t xml:space="preserve">for the alternative with the less negative total present value.
To select the LP gas truck, put the </t>
        </r>
        <r>
          <rPr>
            <b/>
            <sz val="8"/>
            <rFont val="Tahoma"/>
            <family val="2"/>
          </rPr>
          <t>X</t>
        </r>
        <r>
          <rPr>
            <sz val="8"/>
            <rFont val="Tahoma"/>
            <family val="2"/>
          </rPr>
          <t xml:space="preserve"> in cell D38 and leave cell H38 blank.
To select the electric truck, put the</t>
        </r>
        <r>
          <rPr>
            <b/>
            <sz val="8"/>
            <rFont val="Tahoma"/>
            <family val="2"/>
          </rPr>
          <t xml:space="preserve"> X</t>
        </r>
        <r>
          <rPr>
            <sz val="8"/>
            <rFont val="Tahoma"/>
            <family val="2"/>
          </rPr>
          <t xml:space="preserve"> in cell H38 and leave cell D38 blank.</t>
        </r>
      </text>
    </comment>
  </commentList>
</comments>
</file>

<file path=xl/sharedStrings.xml><?xml version="1.0" encoding="utf-8"?>
<sst xmlns="http://schemas.openxmlformats.org/spreadsheetml/2006/main" count="104" uniqueCount="39">
  <si>
    <t>Step 1</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</si>
  <si>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</si>
  <si>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</si>
  <si>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</si>
  <si>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</si>
  <si>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</si>
  <si>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</si>
  <si>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</si>
  <si>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</si>
  <si>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</si>
  <si>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</si>
  <si>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Present value:</t>
  </si>
  <si>
    <t>Years:</t>
  </si>
  <si>
    <t>X</t>
  </si>
  <si>
    <t>Present worth analysis</t>
  </si>
  <si>
    <t>Lift truck problems</t>
  </si>
  <si>
    <t>Electric truck</t>
  </si>
  <si>
    <t>Annual costs</t>
  </si>
  <si>
    <t>Salvage value</t>
  </si>
  <si>
    <t>Purchase costs</t>
  </si>
  <si>
    <t>Interest rate:</t>
  </si>
  <si>
    <t>Purchase</t>
  </si>
  <si>
    <t>Annual</t>
  </si>
  <si>
    <t>Salvage</t>
  </si>
  <si>
    <t>LP gas truck</t>
  </si>
  <si>
    <t>Prime movers needs to replace their aging lift truck in their parts warehouse.  They</t>
  </si>
  <si>
    <t>Selected?</t>
  </si>
  <si>
    <t>Enter the interest rate in F19 and the years in F20.</t>
  </si>
  <si>
    <t>Put the electric truck costs in cells H24 to H28.</t>
  </si>
  <si>
    <t>Put the LP gas truck costs in cells D24 to D28.</t>
  </si>
  <si>
    <t>Total present value:</t>
  </si>
  <si>
    <t>Calculate the total present value of each alternative in row 36.</t>
  </si>
  <si>
    <t xml:space="preserve"> P:  =D24</t>
  </si>
  <si>
    <t xml:space="preserve"> A:  =PV($F$19, $F$20, -D26)</t>
  </si>
  <si>
    <t xml:space="preserve"> F:  =PV($F$19, $F$20, , -D28)</t>
  </si>
  <si>
    <t>Enter functions to convert costs to present values in D32 to D34.</t>
  </si>
  <si>
    <t>Enter functions to convert costs to present values in H32 to H34.</t>
  </si>
  <si>
    <r>
      <t xml:space="preserve">Select the desired truck by putting an </t>
    </r>
    <r>
      <rPr>
        <b/>
        <sz val="12"/>
        <rFont val="Arial"/>
        <family val="2"/>
      </rPr>
      <t>X</t>
    </r>
    <r>
      <rPr>
        <sz val="12"/>
        <color indexed="12"/>
        <rFont val="Arial"/>
        <family val="2"/>
      </rPr>
      <t xml:space="preserve"> in either D38 or H38.</t>
    </r>
  </si>
  <si>
    <r>
      <t>8</t>
    </r>
    <r>
      <rPr>
        <sz val="10"/>
        <rFont val="Arial"/>
        <family val="0"/>
      </rPr>
      <t xml:space="preserve">  Copyright, 2001, Thomas A. Lacksonen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</si>
</sst>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 numFmtId="171" formatCode="&quot;$&quot;#,##0.000_);[Red]\(&quot;$&quot;#,##0.000\)"/>
    <numFmt numFmtId="172" formatCode="&quot;$&quot;#,##0.0_);[Red]\(&quot;$&quot;#,##0.0\)"/>
    <numFmt numFmtId="173" formatCode="_(&quot;$&quot;* #,##0.000_);_(&quot;$&quot;* \(#,##0.000\);_(&quot;$&quot;* &quot;-&quot;??_);_(@_)"/>
    <numFmt numFmtId="174" formatCode="_(&quot;$&quot;* #,##0.0000_);_(&quot;$&quot;* \(#,##0.0000\);_(&quot;$&quot;* &quot;-&quot;??_);_(@_)"/>
    <numFmt numFmtId="175" formatCode="0.0%"/>
  </numFmts>
  <fonts count="15">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u val="single"/>
      <sz val="10"/>
      <name val="Arial"/>
      <family val="2"/>
    </font>
    <font>
      <b/>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1" fillId="2" borderId="1" xfId="0" applyFont="1" applyFill="1"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8" fontId="0" fillId="0" borderId="0" xfId="0" applyNumberFormat="1" applyFont="1" applyFill="1" applyBorder="1" applyAlignment="1">
      <alignment/>
    </xf>
    <xf numFmtId="0" fontId="0" fillId="0" borderId="0" xfId="0" applyFont="1" applyFill="1" applyBorder="1" applyAlignment="1">
      <alignment horizontal="left"/>
    </xf>
    <xf numFmtId="9" fontId="0" fillId="2" borderId="1" xfId="0" applyNumberFormat="1" applyFill="1" applyBorder="1" applyAlignment="1">
      <alignment/>
    </xf>
    <xf numFmtId="169" fontId="0" fillId="0" borderId="0" xfId="17" applyNumberFormat="1" applyFont="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wrapText="1"/>
    </xf>
    <xf numFmtId="164" fontId="0" fillId="0" borderId="0" xfId="17" applyNumberFormat="1" applyFont="1" applyFill="1" applyBorder="1" applyAlignment="1">
      <alignment/>
    </xf>
    <xf numFmtId="0" fontId="0" fillId="0" borderId="0" xfId="17" applyNumberFormat="1" applyFont="1" applyFill="1" applyBorder="1" applyAlignment="1">
      <alignment/>
    </xf>
    <xf numFmtId="9" fontId="0" fillId="0" borderId="0" xfId="19" applyFon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Font="1" applyFill="1" applyBorder="1" applyAlignment="1" quotePrefix="1">
      <alignment/>
    </xf>
    <xf numFmtId="10" fontId="0" fillId="0" borderId="0" xfId="0" applyNumberFormat="1" applyFill="1" applyBorder="1" applyAlignment="1">
      <alignment/>
    </xf>
    <xf numFmtId="165" fontId="0" fillId="0" borderId="0" xfId="0" applyNumberFormat="1" applyFill="1" applyBorder="1" applyAlignment="1">
      <alignment/>
    </xf>
    <xf numFmtId="6" fontId="0" fillId="0" borderId="0" xfId="0" applyNumberFormat="1" applyFill="1" applyBorder="1" applyAlignment="1">
      <alignment/>
    </xf>
    <xf numFmtId="0" fontId="0" fillId="0" borderId="0" xfId="0" applyAlignment="1">
      <alignment/>
    </xf>
    <xf numFmtId="0" fontId="0" fillId="0" borderId="8" xfId="0" applyBorder="1" applyAlignment="1">
      <alignment/>
    </xf>
    <xf numFmtId="0" fontId="0" fillId="0" borderId="2" xfId="0" applyFill="1" applyBorder="1" applyAlignment="1">
      <alignment/>
    </xf>
    <xf numFmtId="164" fontId="0" fillId="0" borderId="0" xfId="0" applyNumberFormat="1" applyFont="1" applyFill="1" applyBorder="1" applyAlignment="1" quotePrefix="1">
      <alignment/>
    </xf>
    <xf numFmtId="0" fontId="0" fillId="0" borderId="6" xfId="17" applyNumberFormat="1" applyFont="1" applyFill="1" applyBorder="1" applyAlignment="1">
      <alignment/>
    </xf>
    <xf numFmtId="164" fontId="0" fillId="0" borderId="1" xfId="17" applyNumberFormat="1" applyFont="1" applyFill="1" applyBorder="1" applyAlignment="1">
      <alignment/>
    </xf>
    <xf numFmtId="0" fontId="11" fillId="0" borderId="0" xfId="0" applyFont="1" applyFill="1" applyBorder="1" applyAlignment="1">
      <alignment/>
    </xf>
    <xf numFmtId="0" fontId="0" fillId="0" borderId="8" xfId="0" applyFill="1" applyBorder="1" applyAlignment="1">
      <alignment/>
    </xf>
    <xf numFmtId="164" fontId="0" fillId="0" borderId="2" xfId="17" applyNumberFormat="1"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5" xfId="0" applyFill="1" applyBorder="1" applyAlignment="1">
      <alignment/>
    </xf>
    <xf numFmtId="0" fontId="12" fillId="0" borderId="4" xfId="0" applyFont="1" applyFill="1" applyBorder="1" applyAlignment="1">
      <alignment/>
    </xf>
    <xf numFmtId="165" fontId="0" fillId="0" borderId="1" xfId="0" applyNumberFormat="1" applyFill="1" applyBorder="1" applyAlignment="1">
      <alignment/>
    </xf>
    <xf numFmtId="9" fontId="0" fillId="0" borderId="0" xfId="19" applyFill="1" applyBorder="1" applyAlignment="1">
      <alignment/>
    </xf>
    <xf numFmtId="9" fontId="0" fillId="0" borderId="3" xfId="0" applyNumberFormat="1" applyFont="1" applyFill="1" applyBorder="1" applyAlignment="1">
      <alignment/>
    </xf>
    <xf numFmtId="0" fontId="0" fillId="0" borderId="7" xfId="0" applyNumberFormat="1" applyFont="1" applyFill="1" applyBorder="1" applyAlignment="1">
      <alignment/>
    </xf>
    <xf numFmtId="164" fontId="0" fillId="0" borderId="3" xfId="17" applyNumberFormat="1" applyFont="1" applyFill="1" applyBorder="1" applyAlignment="1">
      <alignment/>
    </xf>
    <xf numFmtId="164" fontId="0" fillId="0" borderId="5" xfId="17" applyNumberFormat="1" applyFont="1" applyFill="1" applyBorder="1" applyAlignment="1">
      <alignment/>
    </xf>
    <xf numFmtId="164" fontId="0" fillId="0" borderId="7" xfId="17" applyNumberFormat="1" applyFont="1" applyFill="1" applyBorder="1" applyAlignment="1">
      <alignment/>
    </xf>
    <xf numFmtId="164" fontId="0" fillId="0" borderId="3" xfId="0" applyNumberFormat="1" applyFill="1" applyBorder="1" applyAlignment="1">
      <alignment/>
    </xf>
    <xf numFmtId="164" fontId="0" fillId="0" borderId="5" xfId="0" applyNumberFormat="1" applyFill="1" applyBorder="1" applyAlignment="1">
      <alignment/>
    </xf>
    <xf numFmtId="0" fontId="0" fillId="0" borderId="7" xfId="0" applyFill="1" applyBorder="1" applyAlignment="1">
      <alignment horizontal="center"/>
    </xf>
    <xf numFmtId="0" fontId="0" fillId="4" borderId="7" xfId="0" applyFill="1" applyBorder="1" applyAlignment="1">
      <alignment horizontal="center"/>
    </xf>
    <xf numFmtId="164" fontId="0" fillId="5" borderId="5" xfId="0" applyNumberFormat="1" applyFill="1" applyBorder="1" applyAlignment="1">
      <alignment/>
    </xf>
    <xf numFmtId="0" fontId="0" fillId="5" borderId="7" xfId="0" applyFill="1" applyBorder="1" applyAlignment="1">
      <alignment horizontal="center"/>
    </xf>
    <xf numFmtId="164" fontId="0" fillId="5" borderId="3" xfId="17" applyNumberFormat="1" applyFont="1" applyFill="1" applyBorder="1" applyAlignment="1">
      <alignment/>
    </xf>
    <xf numFmtId="164" fontId="0" fillId="5" borderId="5" xfId="17" applyNumberFormat="1" applyFont="1" applyFill="1" applyBorder="1" applyAlignment="1">
      <alignment/>
    </xf>
    <xf numFmtId="164" fontId="0" fillId="5" borderId="7" xfId="17" applyNumberFormat="1" applyFont="1" applyFill="1" applyBorder="1" applyAlignment="1">
      <alignment/>
    </xf>
    <xf numFmtId="0" fontId="12" fillId="0" borderId="0" xfId="0" applyFont="1" applyFill="1" applyBorder="1" applyAlignment="1">
      <alignment/>
    </xf>
    <xf numFmtId="9" fontId="0" fillId="5" borderId="3" xfId="0" applyNumberFormat="1" applyFont="1" applyFill="1" applyBorder="1" applyAlignment="1">
      <alignment/>
    </xf>
    <xf numFmtId="0" fontId="0" fillId="5" borderId="7" xfId="0" applyNumberFormat="1" applyFont="1" applyFill="1" applyBorder="1" applyAlignment="1">
      <alignment/>
    </xf>
    <xf numFmtId="0" fontId="13" fillId="0" borderId="0" xfId="0" applyFont="1" applyFill="1" applyBorder="1" applyAlignment="1">
      <alignment/>
    </xf>
    <xf numFmtId="165" fontId="0" fillId="0" borderId="2" xfId="0" applyNumberFormat="1" applyFill="1" applyBorder="1" applyAlignment="1">
      <alignment/>
    </xf>
    <xf numFmtId="164" fontId="0" fillId="5" borderId="3"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4" max="4" width="10.7109375" style="0" customWidth="1"/>
    <col min="5" max="5" width="7.7109375" style="0" customWidth="1"/>
    <col min="8" max="8" width="10.7109375" style="0" customWidth="1"/>
    <col min="9" max="9" width="7.7109375" style="0" customWidth="1"/>
    <col min="12" max="12" width="10.7109375" style="0" hidden="1" customWidth="1"/>
  </cols>
  <sheetData>
    <row r="1" spans="4:12" ht="18.75">
      <c r="D1" s="14" t="s">
        <v>14</v>
      </c>
      <c r="L1" s="43">
        <v>30000</v>
      </c>
    </row>
    <row r="2" spans="4:12" ht="18.75">
      <c r="D2" s="14" t="s">
        <v>15</v>
      </c>
      <c r="L2" s="43">
        <v>6000</v>
      </c>
    </row>
    <row r="3" spans="4:12" ht="12.75" customHeight="1">
      <c r="D3" s="14"/>
      <c r="L3" s="43">
        <v>11000</v>
      </c>
    </row>
    <row r="4" ht="12.75">
      <c r="L4" s="43">
        <v>40000</v>
      </c>
    </row>
    <row r="5" spans="2:12" ht="12.75">
      <c r="B5" s="24" t="s">
        <v>25</v>
      </c>
      <c r="C5" s="25"/>
      <c r="D5" s="25"/>
      <c r="E5" s="25"/>
      <c r="F5" s="25"/>
      <c r="G5" s="25"/>
      <c r="H5" s="25"/>
      <c r="I5" s="26"/>
      <c r="L5" s="43">
        <v>3000</v>
      </c>
    </row>
    <row r="6" spans="2:12" ht="12.75">
      <c r="B6" s="27" t="str">
        <f>"may stay with an LP gas truck, which has a purchase cost of $"&amp;$L$1&amp;", annual operating"</f>
        <v>may stay with an LP gas truck, which has a purchase cost of $30000, annual operating</v>
      </c>
      <c r="C6" s="28"/>
      <c r="D6" s="28"/>
      <c r="E6" s="28"/>
      <c r="F6" s="28"/>
      <c r="G6" s="28"/>
      <c r="H6" s="29"/>
      <c r="I6" s="30"/>
      <c r="L6" s="51">
        <v>8000</v>
      </c>
    </row>
    <row r="7" spans="2:12" ht="12.75">
      <c r="B7" s="27" t="str">
        <f>"expenses of $"&amp;$L$2&amp;", and annual maintenance expenses of $"&amp;$L$3&amp;".  The other alternative"</f>
        <v>expenses of $6000, and annual maintenance expenses of $11000.  The other alternative</v>
      </c>
      <c r="C7" s="31"/>
      <c r="D7" s="28"/>
      <c r="E7" s="28"/>
      <c r="F7" s="28"/>
      <c r="G7" s="28"/>
      <c r="H7" s="28"/>
      <c r="I7" s="30"/>
      <c r="L7" s="43">
        <v>2000</v>
      </c>
    </row>
    <row r="8" spans="2:12" ht="12.75">
      <c r="B8" s="27" t="str">
        <f>"is an electric truck which costs $"&amp;$L$4&amp;" plus recharger cost of $"&amp;$L$5&amp;".  Annual operating"</f>
        <v>is an electric truck which costs $40000 plus recharger cost of $3000.  Annual operating</v>
      </c>
      <c r="C8" s="28"/>
      <c r="D8" s="28"/>
      <c r="E8" s="28"/>
      <c r="F8" s="28"/>
      <c r="G8" s="28"/>
      <c r="H8" s="28"/>
      <c r="I8" s="30"/>
      <c r="L8" s="11">
        <v>18</v>
      </c>
    </row>
    <row r="9" spans="2:12" ht="12.75">
      <c r="B9" s="27" t="str">
        <f>"expenses are $"&amp;$L$6&amp;" and annual maintenance is $"&amp;$L$7&amp;".  What truck should be bought"</f>
        <v>expenses are $8000 and annual maintenance is $2000.  What truck should be bought</v>
      </c>
      <c r="C9" s="28"/>
      <c r="D9" s="28"/>
      <c r="E9" s="28"/>
      <c r="F9" s="28"/>
      <c r="G9" s="28"/>
      <c r="H9" s="28"/>
      <c r="I9" s="30"/>
      <c r="L9" s="12">
        <f>L8/100</f>
        <v>0.18</v>
      </c>
    </row>
    <row r="10" spans="2:9" ht="12.75">
      <c r="B10" s="32" t="str">
        <f>"if each truck lasts "&amp;$L$11&amp;" years and has salvage value of $"&amp;$L$12&amp;"?  Use MARR of "&amp;$L$8&amp;"%."</f>
        <v>if each truck lasts 13 years and has salvage value of $8000?  Use MARR of 18%.</v>
      </c>
      <c r="C10" s="45"/>
      <c r="D10" s="33"/>
      <c r="E10" s="33"/>
      <c r="F10" s="33"/>
      <c r="G10" s="33"/>
      <c r="H10" s="33"/>
      <c r="I10" s="34"/>
    </row>
    <row r="11" spans="3:12" ht="12.75">
      <c r="C11" s="1"/>
      <c r="L11">
        <v>13</v>
      </c>
    </row>
    <row r="12" spans="1:12" ht="15.75">
      <c r="A12" s="36" t="s">
        <v>0</v>
      </c>
      <c r="B12" s="19" t="s">
        <v>5</v>
      </c>
      <c r="C12" s="16" t="s">
        <v>29</v>
      </c>
      <c r="D12" s="5"/>
      <c r="E12" s="5"/>
      <c r="F12" s="5"/>
      <c r="G12" s="5"/>
      <c r="H12" s="5"/>
      <c r="I12" s="6"/>
      <c r="L12" s="43">
        <v>8000</v>
      </c>
    </row>
    <row r="13" spans="1:9" ht="15.75">
      <c r="A13" s="18"/>
      <c r="B13" s="20" t="s">
        <v>5</v>
      </c>
      <c r="C13" s="15" t="s">
        <v>35</v>
      </c>
      <c r="D13" s="2"/>
      <c r="E13" s="2"/>
      <c r="F13" s="2"/>
      <c r="G13" s="2"/>
      <c r="H13" s="2"/>
      <c r="I13" s="8"/>
    </row>
    <row r="14" spans="1:9" ht="15">
      <c r="A14" s="7"/>
      <c r="B14" s="20" t="s">
        <v>5</v>
      </c>
      <c r="C14" s="15" t="s">
        <v>27</v>
      </c>
      <c r="D14" s="2"/>
      <c r="E14" s="2"/>
      <c r="F14" s="2"/>
      <c r="G14" s="2"/>
      <c r="H14" s="2"/>
      <c r="I14" s="8"/>
    </row>
    <row r="15" spans="1:9" ht="15.75">
      <c r="A15" s="18"/>
      <c r="B15" s="2"/>
      <c r="C15" s="15" t="s">
        <v>6</v>
      </c>
      <c r="D15" s="2"/>
      <c r="E15" s="2"/>
      <c r="F15" s="2"/>
      <c r="G15" s="2"/>
      <c r="H15" s="2"/>
      <c r="I15" s="8"/>
    </row>
    <row r="16" spans="1:9" ht="15.75">
      <c r="A16" s="37" t="s">
        <v>4</v>
      </c>
      <c r="B16" s="1"/>
      <c r="C16" s="17" t="s">
        <v>8</v>
      </c>
      <c r="D16" s="1"/>
      <c r="E16" s="1"/>
      <c r="F16" s="1"/>
      <c r="G16" s="1"/>
      <c r="H16" s="1"/>
      <c r="I16" s="10"/>
    </row>
    <row r="17" spans="2:4" ht="12.75">
      <c r="B17" s="3"/>
      <c r="C17" s="3"/>
      <c r="D17" s="3"/>
    </row>
    <row r="18" spans="1:9" ht="12.75">
      <c r="A18" s="52"/>
      <c r="B18" s="53"/>
      <c r="C18" s="53"/>
      <c r="D18" s="53"/>
      <c r="E18" s="52"/>
      <c r="F18" s="79"/>
      <c r="G18" s="62"/>
      <c r="H18" s="54"/>
      <c r="I18" s="52"/>
    </row>
    <row r="19" spans="1:9" ht="12.75">
      <c r="A19" s="52"/>
      <c r="B19" s="64"/>
      <c r="C19" s="55"/>
      <c r="D19" s="65" t="s">
        <v>20</v>
      </c>
      <c r="E19" s="66"/>
      <c r="F19" s="95"/>
      <c r="G19" s="58"/>
      <c r="H19" s="58"/>
      <c r="I19" s="52"/>
    </row>
    <row r="20" spans="1:9" ht="12.75">
      <c r="A20" s="52"/>
      <c r="B20" s="64"/>
      <c r="C20" s="55"/>
      <c r="D20" s="68" t="s">
        <v>12</v>
      </c>
      <c r="E20" s="69"/>
      <c r="F20" s="96"/>
      <c r="G20" s="58"/>
      <c r="H20" s="58"/>
      <c r="I20" s="52"/>
    </row>
    <row r="21" spans="1:9" ht="12.75">
      <c r="A21" s="52"/>
      <c r="B21" s="64"/>
      <c r="C21" s="55"/>
      <c r="D21" s="56"/>
      <c r="E21" s="55"/>
      <c r="F21" s="59"/>
      <c r="G21" s="58"/>
      <c r="H21" s="58"/>
      <c r="I21" s="52"/>
    </row>
    <row r="22" spans="1:9" ht="12.75">
      <c r="A22" s="52"/>
      <c r="B22" s="70" t="s">
        <v>24</v>
      </c>
      <c r="D22" s="56"/>
      <c r="E22" s="55"/>
      <c r="F22" s="70"/>
      <c r="G22" s="58"/>
      <c r="H22" s="58"/>
      <c r="I22" s="52"/>
    </row>
    <row r="23" spans="1:9" ht="12.75">
      <c r="A23" s="52"/>
      <c r="B23" s="53"/>
      <c r="C23" s="55"/>
      <c r="D23" s="56"/>
      <c r="E23" s="55"/>
      <c r="F23" s="53"/>
      <c r="G23" s="58"/>
      <c r="H23" s="58"/>
      <c r="I23" s="52"/>
    </row>
    <row r="24" spans="1:9" ht="12.75">
      <c r="A24" s="52"/>
      <c r="B24" s="71" t="s">
        <v>19</v>
      </c>
      <c r="C24" s="72"/>
      <c r="D24" s="91"/>
      <c r="E24" s="55"/>
      <c r="F24" s="52"/>
      <c r="G24" s="52"/>
      <c r="H24" s="52"/>
      <c r="I24" s="52"/>
    </row>
    <row r="25" spans="1:9" ht="12.75">
      <c r="A25" s="52"/>
      <c r="B25" s="73"/>
      <c r="C25" s="55"/>
      <c r="D25" s="83"/>
      <c r="E25" s="55"/>
      <c r="F25" s="53"/>
      <c r="G25" s="61"/>
      <c r="H25" s="52"/>
      <c r="I25" s="52"/>
    </row>
    <row r="26" spans="1:9" ht="12.75">
      <c r="A26" s="52"/>
      <c r="B26" s="73" t="s">
        <v>17</v>
      </c>
      <c r="C26" s="55"/>
      <c r="D26" s="92"/>
      <c r="E26" s="55"/>
      <c r="F26" s="53"/>
      <c r="G26" s="52"/>
      <c r="H26" s="58"/>
      <c r="I26" s="52"/>
    </row>
    <row r="27" spans="1:9" ht="12.75">
      <c r="A27" s="52"/>
      <c r="B27" s="74"/>
      <c r="C27" s="55"/>
      <c r="D27" s="83"/>
      <c r="E27" s="55"/>
      <c r="F27" s="52"/>
      <c r="G27" s="52"/>
      <c r="H27" s="52"/>
      <c r="I27" s="52"/>
    </row>
    <row r="28" spans="1:9" ht="12.75">
      <c r="A28" s="52"/>
      <c r="B28" s="75" t="s">
        <v>18</v>
      </c>
      <c r="C28" s="69"/>
      <c r="D28" s="93"/>
      <c r="E28" s="55"/>
      <c r="F28" s="52"/>
      <c r="G28" s="52"/>
      <c r="H28" s="52"/>
      <c r="I28" s="52"/>
    </row>
    <row r="29" spans="1:9" ht="12.75">
      <c r="A29" s="52"/>
      <c r="B29" s="52"/>
      <c r="C29" s="55"/>
      <c r="D29" s="55"/>
      <c r="E29" s="52"/>
      <c r="F29" s="52"/>
      <c r="G29" s="52"/>
      <c r="H29" s="52"/>
      <c r="I29" s="52"/>
    </row>
    <row r="30" spans="1:9" ht="12.75">
      <c r="A30" s="52"/>
      <c r="B30" s="52"/>
      <c r="C30" s="55"/>
      <c r="D30" s="58"/>
      <c r="E30" s="52"/>
      <c r="F30" s="52"/>
      <c r="G30" s="52"/>
      <c r="H30" s="52"/>
      <c r="I30" s="52"/>
    </row>
    <row r="31" spans="1:9" ht="12.75">
      <c r="A31" s="52"/>
      <c r="B31" s="52" t="s">
        <v>11</v>
      </c>
      <c r="C31" s="55"/>
      <c r="D31" s="58"/>
      <c r="E31" s="61"/>
      <c r="F31" s="52"/>
      <c r="G31" s="52"/>
      <c r="H31" s="52"/>
      <c r="I31" s="52"/>
    </row>
    <row r="32" spans="1:9" ht="12.75">
      <c r="A32" s="52"/>
      <c r="B32" s="71" t="s">
        <v>21</v>
      </c>
      <c r="C32" s="98"/>
      <c r="D32" s="99"/>
      <c r="E32" s="52"/>
      <c r="F32" s="52"/>
      <c r="G32" s="52"/>
      <c r="H32" s="52"/>
      <c r="I32" s="52"/>
    </row>
    <row r="33" spans="1:9" ht="12.75">
      <c r="A33" s="52"/>
      <c r="B33" s="74" t="s">
        <v>22</v>
      </c>
      <c r="C33" s="52"/>
      <c r="D33" s="89"/>
      <c r="E33" s="63"/>
      <c r="F33" s="52"/>
      <c r="G33" s="52"/>
      <c r="H33" s="52"/>
      <c r="I33" s="52"/>
    </row>
    <row r="34" spans="1:9" ht="12.75">
      <c r="A34" s="52"/>
      <c r="B34" s="74" t="s">
        <v>23</v>
      </c>
      <c r="C34" s="62"/>
      <c r="D34" s="89"/>
      <c r="E34" s="52"/>
      <c r="F34" s="52"/>
      <c r="G34" s="52"/>
      <c r="H34" s="52"/>
      <c r="I34" s="52"/>
    </row>
    <row r="35" spans="1:9" ht="12.75">
      <c r="A35" s="52"/>
      <c r="B35" s="74"/>
      <c r="C35" s="62"/>
      <c r="D35" s="86"/>
      <c r="E35" s="52"/>
      <c r="F35" s="52"/>
      <c r="G35" s="52"/>
      <c r="H35" s="52"/>
      <c r="I35" s="52"/>
    </row>
    <row r="36" spans="1:6" ht="12.75">
      <c r="A36" s="52"/>
      <c r="B36" s="77"/>
      <c r="C36" s="62"/>
      <c r="D36" s="86"/>
      <c r="E36" s="52"/>
      <c r="F36" s="94"/>
    </row>
    <row r="37" spans="1:6" ht="12.75">
      <c r="A37" s="52"/>
      <c r="B37" s="74"/>
      <c r="C37" s="62"/>
      <c r="D37" s="76"/>
      <c r="E37" s="52"/>
      <c r="F37" s="52"/>
    </row>
    <row r="38" spans="1:6" ht="12.75">
      <c r="A38" s="52"/>
      <c r="B38" s="75"/>
      <c r="C38" s="78"/>
      <c r="D38" s="87"/>
      <c r="E38" s="52"/>
      <c r="F38" s="52"/>
    </row>
    <row r="39" spans="1:6" ht="12.75">
      <c r="A39" s="52"/>
      <c r="B39" s="52"/>
      <c r="C39" s="62"/>
      <c r="D39" s="52"/>
      <c r="E39" s="52"/>
      <c r="F39" s="52"/>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1">
      <selection activeCell="C40" sqref="C40"/>
    </sheetView>
  </sheetViews>
  <sheetFormatPr defaultColWidth="9.140625" defaultRowHeight="12.75"/>
  <cols>
    <col min="4" max="4" width="10.7109375" style="0" customWidth="1"/>
    <col min="5" max="5" width="7.7109375" style="0" customWidth="1"/>
    <col min="8" max="8" width="10.7109375" style="0" customWidth="1"/>
    <col min="9" max="9" width="7.7109375" style="0" customWidth="1"/>
  </cols>
  <sheetData>
    <row r="1" ht="18.75">
      <c r="D1" s="14" t="str">
        <f>step1!D1</f>
        <v>Present worth analysis</v>
      </c>
    </row>
    <row r="2" ht="18.75">
      <c r="D2" s="14" t="str">
        <f>step1!D2</f>
        <v>Lift truck problems</v>
      </c>
    </row>
    <row r="5" spans="1:9" ht="12.75">
      <c r="A5" s="2"/>
      <c r="B5" s="24" t="str">
        <f>step1!B5</f>
        <v>Prime movers needs to replace their aging lift truck in their parts warehouse.  They</v>
      </c>
      <c r="C5" s="25"/>
      <c r="D5" s="25"/>
      <c r="E5" s="25"/>
      <c r="F5" s="25"/>
      <c r="G5" s="25"/>
      <c r="H5" s="25"/>
      <c r="I5" s="26"/>
    </row>
    <row r="6" spans="1:9" ht="12.75">
      <c r="A6" s="2"/>
      <c r="B6" s="27" t="str">
        <f>step1!B6</f>
        <v>may stay with an LP gas truck, which has a purchase cost of $30000, annual operating</v>
      </c>
      <c r="C6" s="28"/>
      <c r="D6" s="28"/>
      <c r="E6" s="28"/>
      <c r="F6" s="28"/>
      <c r="G6" s="28"/>
      <c r="H6" s="35"/>
      <c r="I6" s="30"/>
    </row>
    <row r="7" spans="1:9" ht="12.75">
      <c r="A7" s="2"/>
      <c r="B7" s="27" t="str">
        <f>step1!B7</f>
        <v>expenses of $6000, and annual maintenance expenses of $11000.  The other alternative</v>
      </c>
      <c r="C7" s="28"/>
      <c r="D7" s="28"/>
      <c r="E7" s="28"/>
      <c r="F7" s="28"/>
      <c r="G7" s="28"/>
      <c r="H7" s="28"/>
      <c r="I7" s="30"/>
    </row>
    <row r="8" spans="1:9" ht="12.75">
      <c r="A8" s="2"/>
      <c r="B8" s="27" t="str">
        <f>step1!B8</f>
        <v>is an electric truck which costs $40000 plus recharger cost of $3000.  Annual operating</v>
      </c>
      <c r="C8" s="28"/>
      <c r="D8" s="28"/>
      <c r="E8" s="28"/>
      <c r="F8" s="28"/>
      <c r="G8" s="28"/>
      <c r="H8" s="28"/>
      <c r="I8" s="30"/>
    </row>
    <row r="9" spans="1:9" ht="12.75">
      <c r="A9" s="2"/>
      <c r="B9" s="27" t="str">
        <f>step1!B9</f>
        <v>expenses are $8000 and annual maintenance is $2000.  What truck should be bought</v>
      </c>
      <c r="C9" s="28"/>
      <c r="D9" s="28"/>
      <c r="E9" s="28"/>
      <c r="F9" s="28"/>
      <c r="G9" s="28"/>
      <c r="H9" s="28"/>
      <c r="I9" s="30"/>
    </row>
    <row r="10" spans="1:9" ht="12.75">
      <c r="A10" s="2"/>
      <c r="B10" s="32" t="str">
        <f>step1!B10</f>
        <v>if each truck lasts 13 years and has salvage value of $8000?  Use MARR of 18%.</v>
      </c>
      <c r="C10" s="33"/>
      <c r="D10" s="33"/>
      <c r="E10" s="33"/>
      <c r="F10" s="50"/>
      <c r="G10" s="33"/>
      <c r="H10" s="33"/>
      <c r="I10" s="34"/>
    </row>
    <row r="12" spans="1:9" ht="15.75">
      <c r="A12" s="36" t="s">
        <v>1</v>
      </c>
      <c r="B12" s="19" t="s">
        <v>5</v>
      </c>
      <c r="C12" s="16" t="s">
        <v>28</v>
      </c>
      <c r="D12" s="5"/>
      <c r="E12" s="5"/>
      <c r="F12" s="5"/>
      <c r="G12" s="5"/>
      <c r="H12" s="5"/>
      <c r="I12" s="6"/>
    </row>
    <row r="13" spans="1:9" ht="15">
      <c r="A13" s="21"/>
      <c r="B13" s="20" t="s">
        <v>5</v>
      </c>
      <c r="C13" s="15" t="s">
        <v>36</v>
      </c>
      <c r="D13" s="2"/>
      <c r="E13" s="2"/>
      <c r="F13" s="2"/>
      <c r="G13" s="2"/>
      <c r="H13" s="2"/>
      <c r="I13" s="8"/>
    </row>
    <row r="14" spans="1:9" ht="15.75">
      <c r="A14" s="21"/>
      <c r="B14" s="20"/>
      <c r="C14" s="15" t="s">
        <v>7</v>
      </c>
      <c r="D14" s="2"/>
      <c r="E14" s="2"/>
      <c r="F14" s="2"/>
      <c r="G14" s="2"/>
      <c r="H14" s="2"/>
      <c r="I14" s="8"/>
    </row>
    <row r="15" spans="1:9" ht="15">
      <c r="A15" s="22"/>
      <c r="B15" s="23"/>
      <c r="C15" s="1"/>
      <c r="D15" s="1"/>
      <c r="E15" s="1"/>
      <c r="F15" s="1"/>
      <c r="G15" s="1"/>
      <c r="H15" s="1"/>
      <c r="I15" s="10"/>
    </row>
    <row r="16" spans="1:9" ht="12.75">
      <c r="A16" s="3"/>
      <c r="B16" s="3"/>
      <c r="C16" s="3"/>
      <c r="D16" s="3"/>
      <c r="E16" s="3"/>
      <c r="F16" s="3"/>
      <c r="G16" s="39"/>
      <c r="H16" s="3"/>
      <c r="I16" s="3"/>
    </row>
    <row r="17" spans="1:9" ht="12.75">
      <c r="A17" s="3"/>
      <c r="B17" s="3"/>
      <c r="C17" s="3"/>
      <c r="D17" s="3"/>
      <c r="E17" s="3"/>
      <c r="F17" s="3"/>
      <c r="G17" s="3"/>
      <c r="H17" s="3"/>
      <c r="I17" s="3"/>
    </row>
    <row r="18" spans="1:9" ht="12.75">
      <c r="A18" s="52"/>
      <c r="B18" s="53"/>
      <c r="C18" s="53"/>
      <c r="D18" s="53"/>
      <c r="E18" s="52"/>
      <c r="F18" s="52"/>
      <c r="G18" s="53"/>
      <c r="H18" s="54"/>
      <c r="I18" s="52"/>
    </row>
    <row r="19" spans="1:11" ht="12.75">
      <c r="A19" s="52"/>
      <c r="B19" s="64"/>
      <c r="C19" s="55"/>
      <c r="D19" s="65" t="s">
        <v>20</v>
      </c>
      <c r="E19" s="66"/>
      <c r="F19" s="80">
        <f>step1!L9</f>
        <v>0.18</v>
      </c>
      <c r="G19" s="57"/>
      <c r="H19" s="67"/>
      <c r="I19" s="52"/>
      <c r="K19" s="13"/>
    </row>
    <row r="20" spans="1:9" ht="12.75">
      <c r="A20" s="52"/>
      <c r="B20" s="64"/>
      <c r="C20" s="55"/>
      <c r="D20" s="68" t="s">
        <v>12</v>
      </c>
      <c r="E20" s="69"/>
      <c r="F20" s="81">
        <f>step1!L11</f>
        <v>13</v>
      </c>
      <c r="G20" s="53"/>
      <c r="H20" s="59"/>
      <c r="I20" s="52"/>
    </row>
    <row r="21" spans="1:9" ht="12.75">
      <c r="A21" s="52"/>
      <c r="B21" s="64"/>
      <c r="C21" s="55"/>
      <c r="D21" s="56"/>
      <c r="E21" s="55"/>
      <c r="F21" s="59"/>
      <c r="G21" s="60"/>
      <c r="H21" s="59"/>
      <c r="I21" s="52"/>
    </row>
    <row r="22" spans="1:9" ht="12.75">
      <c r="A22" s="52"/>
      <c r="B22" s="70" t="s">
        <v>24</v>
      </c>
      <c r="D22" s="56"/>
      <c r="E22" s="55"/>
      <c r="F22" s="70" t="s">
        <v>16</v>
      </c>
      <c r="G22" s="55"/>
      <c r="H22" s="56"/>
      <c r="I22" s="52"/>
    </row>
    <row r="23" spans="1:9" ht="12.75">
      <c r="A23" s="52"/>
      <c r="B23" s="53"/>
      <c r="C23" s="55"/>
      <c r="D23" s="56"/>
      <c r="E23" s="55"/>
      <c r="F23" s="53"/>
      <c r="G23" s="55"/>
      <c r="H23" s="56"/>
      <c r="I23" s="52"/>
    </row>
    <row r="24" spans="1:9" ht="12.75">
      <c r="A24" s="52"/>
      <c r="B24" s="71" t="s">
        <v>19</v>
      </c>
      <c r="C24" s="72"/>
      <c r="D24" s="82">
        <f>-step1!L1</f>
        <v>-30000</v>
      </c>
      <c r="E24" s="55"/>
      <c r="F24" s="71" t="s">
        <v>19</v>
      </c>
      <c r="G24" s="72"/>
      <c r="H24" s="91"/>
      <c r="I24" s="52"/>
    </row>
    <row r="25" spans="1:9" ht="12.75">
      <c r="A25" s="52"/>
      <c r="B25" s="73"/>
      <c r="C25" s="55"/>
      <c r="D25" s="83"/>
      <c r="E25" s="55"/>
      <c r="F25" s="73"/>
      <c r="G25" s="55"/>
      <c r="H25" s="83"/>
      <c r="I25" s="52"/>
    </row>
    <row r="26" spans="1:9" ht="12.75">
      <c r="A26" s="52"/>
      <c r="B26" s="73" t="s">
        <v>17</v>
      </c>
      <c r="C26" s="55"/>
      <c r="D26" s="83">
        <f>-step1!L2-step1!L3</f>
        <v>-17000</v>
      </c>
      <c r="E26" s="55"/>
      <c r="F26" s="73" t="s">
        <v>17</v>
      </c>
      <c r="G26" s="55"/>
      <c r="H26" s="92"/>
      <c r="I26" s="52"/>
    </row>
    <row r="27" spans="1:9" ht="12.75">
      <c r="A27" s="52"/>
      <c r="B27" s="74"/>
      <c r="C27" s="55"/>
      <c r="D27" s="83"/>
      <c r="E27" s="55"/>
      <c r="F27" s="74"/>
      <c r="G27" s="55"/>
      <c r="H27" s="83"/>
      <c r="I27" s="52"/>
    </row>
    <row r="28" spans="1:9" ht="12.75">
      <c r="A28" s="52"/>
      <c r="B28" s="75" t="s">
        <v>18</v>
      </c>
      <c r="C28" s="69"/>
      <c r="D28" s="84">
        <f>step1!L12</f>
        <v>8000</v>
      </c>
      <c r="E28" s="55"/>
      <c r="F28" s="75" t="s">
        <v>18</v>
      </c>
      <c r="G28" s="69"/>
      <c r="H28" s="93"/>
      <c r="I28" s="52"/>
    </row>
    <row r="29" spans="1:9" ht="12.75">
      <c r="A29" s="52"/>
      <c r="B29" s="52"/>
      <c r="C29" s="55"/>
      <c r="D29" s="55"/>
      <c r="E29" s="52"/>
      <c r="F29" s="52"/>
      <c r="G29" s="55"/>
      <c r="H29" s="55"/>
      <c r="I29" s="52"/>
    </row>
    <row r="30" spans="1:9" ht="12.75">
      <c r="A30" s="52"/>
      <c r="B30" s="52"/>
      <c r="C30" s="55"/>
      <c r="D30" s="58"/>
      <c r="E30" s="52"/>
      <c r="F30" s="52"/>
      <c r="G30" s="55"/>
      <c r="H30" s="58"/>
      <c r="I30" s="52"/>
    </row>
    <row r="31" spans="1:9" ht="12.75">
      <c r="A31" s="52"/>
      <c r="B31" s="52" t="s">
        <v>11</v>
      </c>
      <c r="C31" s="55"/>
      <c r="D31" s="58"/>
      <c r="E31" s="61"/>
      <c r="F31" s="52" t="s">
        <v>11</v>
      </c>
      <c r="G31" s="55"/>
      <c r="H31" s="58"/>
      <c r="I31" s="52"/>
    </row>
    <row r="32" spans="1:9" ht="12.75">
      <c r="A32" s="52"/>
      <c r="B32" s="71" t="s">
        <v>21</v>
      </c>
      <c r="C32" s="98"/>
      <c r="D32" s="85">
        <f>D24</f>
        <v>-30000</v>
      </c>
      <c r="E32" s="52"/>
      <c r="F32" s="71" t="s">
        <v>21</v>
      </c>
      <c r="G32" s="98"/>
      <c r="H32" s="99"/>
      <c r="I32" s="52"/>
    </row>
    <row r="33" spans="1:9" ht="12.75">
      <c r="A33" s="52"/>
      <c r="B33" s="74" t="s">
        <v>22</v>
      </c>
      <c r="C33" s="52"/>
      <c r="D33" s="86">
        <f>PV($F$19,$F$20,-D26)</f>
        <v>-83461.71408330149</v>
      </c>
      <c r="E33" s="63"/>
      <c r="F33" s="74" t="s">
        <v>22</v>
      </c>
      <c r="G33" s="52"/>
      <c r="H33" s="89"/>
      <c r="I33" s="52"/>
    </row>
    <row r="34" spans="1:9" ht="12.75">
      <c r="A34" s="52"/>
      <c r="B34" s="74" t="s">
        <v>23</v>
      </c>
      <c r="C34" s="62"/>
      <c r="D34" s="86">
        <f>PV($F$19,$F$20,,-D28)</f>
        <v>930.3018658850511</v>
      </c>
      <c r="E34" s="52"/>
      <c r="F34" s="74" t="s">
        <v>23</v>
      </c>
      <c r="G34" s="62"/>
      <c r="H34" s="89"/>
      <c r="I34" s="52"/>
    </row>
    <row r="35" spans="1:9" ht="12.75">
      <c r="A35" s="52"/>
      <c r="B35" s="74"/>
      <c r="C35" s="62"/>
      <c r="D35" s="86"/>
      <c r="E35" s="52"/>
      <c r="F35" s="74"/>
      <c r="G35" s="62"/>
      <c r="H35" s="86"/>
      <c r="I35" s="3"/>
    </row>
    <row r="36" spans="1:9" ht="12.75">
      <c r="A36" s="52"/>
      <c r="B36" s="73" t="s">
        <v>32</v>
      </c>
      <c r="C36" s="62"/>
      <c r="D36" s="86"/>
      <c r="E36" s="52"/>
      <c r="F36" s="73"/>
      <c r="G36" s="62"/>
      <c r="H36" s="86"/>
      <c r="I36" s="3"/>
    </row>
    <row r="37" spans="1:9" ht="12.75">
      <c r="A37" s="52"/>
      <c r="B37" s="74" t="s">
        <v>33</v>
      </c>
      <c r="C37" s="62"/>
      <c r="D37" s="76"/>
      <c r="E37" s="52"/>
      <c r="F37" s="74"/>
      <c r="G37" s="62"/>
      <c r="H37" s="76"/>
      <c r="I37" s="3"/>
    </row>
    <row r="38" spans="1:9" ht="12.75">
      <c r="A38" s="52"/>
      <c r="B38" s="75" t="s">
        <v>34</v>
      </c>
      <c r="C38" s="78"/>
      <c r="D38" s="87"/>
      <c r="E38" s="52"/>
      <c r="F38" s="75"/>
      <c r="G38" s="78"/>
      <c r="H38" s="87"/>
      <c r="I38" s="3"/>
    </row>
    <row r="39" spans="1:9" ht="12.75">
      <c r="A39" s="52"/>
      <c r="B39" s="52"/>
      <c r="C39" s="62"/>
      <c r="D39" s="52"/>
      <c r="E39" s="52"/>
      <c r="F39" s="52"/>
      <c r="G39" s="52"/>
      <c r="H39" s="52"/>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0"/>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40"/>
  <sheetViews>
    <sheetView workbookViewId="0" topLeftCell="A13">
      <selection activeCell="D42" sqref="D42"/>
    </sheetView>
  </sheetViews>
  <sheetFormatPr defaultColWidth="9.140625" defaultRowHeight="12.75"/>
  <cols>
    <col min="4" max="4" width="10.7109375" style="0" customWidth="1"/>
    <col min="5" max="5" width="7.7109375" style="0" customWidth="1"/>
    <col min="8" max="8" width="10.7109375" style="0" customWidth="1"/>
    <col min="9" max="9" width="7.7109375" style="0" customWidth="1"/>
  </cols>
  <sheetData>
    <row r="1" ht="18.75">
      <c r="D1" s="14" t="str">
        <f>step1!D1</f>
        <v>Present worth analysis</v>
      </c>
    </row>
    <row r="2" ht="18.75">
      <c r="D2" s="14" t="str">
        <f>step1!D2</f>
        <v>Lift truck problems</v>
      </c>
    </row>
    <row r="5" spans="1:9" ht="12.75">
      <c r="A5" s="2"/>
      <c r="B5" s="24" t="str">
        <f>step1!B5</f>
        <v>Prime movers needs to replace their aging lift truck in their parts warehouse.  They</v>
      </c>
      <c r="C5" s="25"/>
      <c r="D5" s="25"/>
      <c r="E5" s="25"/>
      <c r="F5" s="25"/>
      <c r="G5" s="25"/>
      <c r="H5" s="25"/>
      <c r="I5" s="26"/>
    </row>
    <row r="6" spans="1:9" ht="12.75">
      <c r="A6" s="2"/>
      <c r="B6" s="27" t="str">
        <f>step1!B6</f>
        <v>may stay with an LP gas truck, which has a purchase cost of $30000, annual operating</v>
      </c>
      <c r="C6" s="28"/>
      <c r="D6" s="28"/>
      <c r="E6" s="28"/>
      <c r="F6" s="28"/>
      <c r="G6" s="28"/>
      <c r="H6" s="35"/>
      <c r="I6" s="30"/>
    </row>
    <row r="7" spans="1:9" ht="12.75">
      <c r="A7" s="2"/>
      <c r="B7" s="27" t="str">
        <f>step1!B7</f>
        <v>expenses of $6000, and annual maintenance expenses of $11000.  The other alternative</v>
      </c>
      <c r="C7" s="28"/>
      <c r="D7" s="28"/>
      <c r="E7" s="28"/>
      <c r="F7" s="28"/>
      <c r="G7" s="28"/>
      <c r="H7" s="28"/>
      <c r="I7" s="30"/>
    </row>
    <row r="8" spans="1:9" ht="12.75">
      <c r="A8" s="2"/>
      <c r="B8" s="27" t="str">
        <f>step1!B8</f>
        <v>is an electric truck which costs $40000 plus recharger cost of $3000.  Annual operating</v>
      </c>
      <c r="C8" s="28"/>
      <c r="D8" s="28"/>
      <c r="E8" s="28"/>
      <c r="F8" s="28"/>
      <c r="G8" s="28"/>
      <c r="H8" s="28"/>
      <c r="I8" s="30"/>
    </row>
    <row r="9" spans="1:9" ht="12.75">
      <c r="A9" s="2"/>
      <c r="B9" s="27" t="str">
        <f>step1!B9</f>
        <v>expenses are $8000 and annual maintenance is $2000.  What truck should be bought</v>
      </c>
      <c r="C9" s="28"/>
      <c r="D9" s="28"/>
      <c r="E9" s="28"/>
      <c r="F9" s="28"/>
      <c r="G9" s="28"/>
      <c r="H9" s="28"/>
      <c r="I9" s="30"/>
    </row>
    <row r="10" spans="1:9" ht="12.75">
      <c r="A10" s="2"/>
      <c r="B10" s="32" t="str">
        <f>step1!B10</f>
        <v>if each truck lasts 13 years and has salvage value of $8000?  Use MARR of 18%.</v>
      </c>
      <c r="C10" s="33"/>
      <c r="D10" s="33"/>
      <c r="E10" s="33"/>
      <c r="F10" s="50"/>
      <c r="G10" s="33"/>
      <c r="H10" s="33"/>
      <c r="I10" s="34"/>
    </row>
    <row r="11" ht="12.75">
      <c r="L11" s="44"/>
    </row>
    <row r="12" spans="1:12" ht="15.75">
      <c r="A12" s="36" t="s">
        <v>2</v>
      </c>
      <c r="B12" s="19" t="s">
        <v>5</v>
      </c>
      <c r="C12" s="16" t="s">
        <v>31</v>
      </c>
      <c r="D12" s="5"/>
      <c r="E12" s="5"/>
      <c r="F12" s="5"/>
      <c r="G12" s="5"/>
      <c r="H12" s="5"/>
      <c r="I12" s="6"/>
      <c r="L12" s="44"/>
    </row>
    <row r="13" spans="1:9" ht="15.75">
      <c r="A13" s="21"/>
      <c r="B13" s="20" t="s">
        <v>5</v>
      </c>
      <c r="C13" s="15" t="s">
        <v>37</v>
      </c>
      <c r="D13" s="2"/>
      <c r="E13" s="2"/>
      <c r="F13" s="2"/>
      <c r="G13" s="2"/>
      <c r="H13" s="2"/>
      <c r="I13" s="8"/>
    </row>
    <row r="14" spans="1:9" ht="15.75">
      <c r="A14" s="21"/>
      <c r="B14" s="20"/>
      <c r="C14" s="15" t="s">
        <v>9</v>
      </c>
      <c r="D14" s="2"/>
      <c r="E14" s="2"/>
      <c r="F14" s="2"/>
      <c r="G14" s="2"/>
      <c r="H14" s="2"/>
      <c r="I14" s="8"/>
    </row>
    <row r="15" spans="1:9" ht="15">
      <c r="A15" s="22"/>
      <c r="B15" s="23"/>
      <c r="C15" s="1"/>
      <c r="D15" s="1"/>
      <c r="E15" s="1"/>
      <c r="F15" s="1"/>
      <c r="G15" s="1"/>
      <c r="H15" s="1"/>
      <c r="I15" s="10"/>
    </row>
    <row r="18" spans="1:8" ht="12.75">
      <c r="A18" s="52"/>
      <c r="B18" s="53"/>
      <c r="C18" s="53"/>
      <c r="D18" s="53"/>
      <c r="E18" s="52"/>
      <c r="F18" s="52"/>
      <c r="G18" s="53"/>
      <c r="H18" s="54"/>
    </row>
    <row r="19" spans="1:8" ht="12.75">
      <c r="A19" s="52"/>
      <c r="B19" s="64"/>
      <c r="C19" s="55"/>
      <c r="D19" s="65" t="s">
        <v>20</v>
      </c>
      <c r="E19" s="66"/>
      <c r="F19" s="80">
        <f>step1!L9</f>
        <v>0.18</v>
      </c>
      <c r="G19" s="57"/>
      <c r="H19" s="67"/>
    </row>
    <row r="20" spans="1:8" ht="12.75">
      <c r="A20" s="52"/>
      <c r="B20" s="64"/>
      <c r="C20" s="55"/>
      <c r="D20" s="68" t="s">
        <v>12</v>
      </c>
      <c r="E20" s="69"/>
      <c r="F20" s="81">
        <f>step1!L11</f>
        <v>13</v>
      </c>
      <c r="G20" s="53"/>
      <c r="H20" s="59"/>
    </row>
    <row r="21" spans="1:8" ht="12.75">
      <c r="A21" s="52"/>
      <c r="B21" s="64"/>
      <c r="C21" s="55"/>
      <c r="D21" s="56"/>
      <c r="E21" s="55"/>
      <c r="F21" s="59"/>
      <c r="G21" s="60"/>
      <c r="H21" s="59"/>
    </row>
    <row r="22" spans="1:8" ht="12.75">
      <c r="A22" s="52"/>
      <c r="B22" s="70" t="s">
        <v>24</v>
      </c>
      <c r="D22" s="56"/>
      <c r="E22" s="55"/>
      <c r="F22" s="70" t="s">
        <v>16</v>
      </c>
      <c r="G22" s="55"/>
      <c r="H22" s="56"/>
    </row>
    <row r="23" spans="1:8" ht="12.75">
      <c r="A23" s="52"/>
      <c r="B23" s="53"/>
      <c r="C23" s="55"/>
      <c r="D23" s="56"/>
      <c r="E23" s="55"/>
      <c r="F23" s="53"/>
      <c r="G23" s="55"/>
      <c r="H23" s="56"/>
    </row>
    <row r="24" spans="1:8" ht="12.75">
      <c r="A24" s="52"/>
      <c r="B24" s="71" t="s">
        <v>19</v>
      </c>
      <c r="C24" s="72"/>
      <c r="D24" s="82">
        <f>-step1!L1</f>
        <v>-30000</v>
      </c>
      <c r="E24" s="55"/>
      <c r="F24" s="71" t="s">
        <v>19</v>
      </c>
      <c r="G24" s="72"/>
      <c r="H24" s="82">
        <f>-step1!L4-step1!L5</f>
        <v>-43000</v>
      </c>
    </row>
    <row r="25" spans="1:8" ht="12.75">
      <c r="A25" s="52"/>
      <c r="B25" s="73"/>
      <c r="C25" s="55"/>
      <c r="D25" s="83"/>
      <c r="E25" s="55"/>
      <c r="F25" s="73"/>
      <c r="G25" s="55"/>
      <c r="H25" s="83"/>
    </row>
    <row r="26" spans="1:8" ht="12.75">
      <c r="A26" s="52"/>
      <c r="B26" s="73" t="s">
        <v>17</v>
      </c>
      <c r="C26" s="55"/>
      <c r="D26" s="83">
        <f>-step1!L2-step1!L3</f>
        <v>-17000</v>
      </c>
      <c r="E26" s="55"/>
      <c r="F26" s="73" t="s">
        <v>17</v>
      </c>
      <c r="G26" s="55"/>
      <c r="H26" s="83">
        <f>-step1!L6-step1!L7</f>
        <v>-10000</v>
      </c>
    </row>
    <row r="27" spans="1:8" ht="12.75">
      <c r="A27" s="52"/>
      <c r="B27" s="74"/>
      <c r="C27" s="55"/>
      <c r="D27" s="83"/>
      <c r="E27" s="55"/>
      <c r="F27" s="74"/>
      <c r="G27" s="55"/>
      <c r="H27" s="83"/>
    </row>
    <row r="28" spans="1:8" ht="12.75">
      <c r="A28" s="52"/>
      <c r="B28" s="75" t="s">
        <v>18</v>
      </c>
      <c r="C28" s="69"/>
      <c r="D28" s="84">
        <f>step1!L12</f>
        <v>8000</v>
      </c>
      <c r="E28" s="55"/>
      <c r="F28" s="75" t="s">
        <v>18</v>
      </c>
      <c r="G28" s="69"/>
      <c r="H28" s="84">
        <f>step1!L12</f>
        <v>8000</v>
      </c>
    </row>
    <row r="29" spans="1:8" ht="12.75">
      <c r="A29" s="52"/>
      <c r="B29" s="52"/>
      <c r="C29" s="55"/>
      <c r="D29" s="55"/>
      <c r="E29" s="52"/>
      <c r="F29" s="52"/>
      <c r="G29" s="55"/>
      <c r="H29" s="55"/>
    </row>
    <row r="30" spans="1:8" ht="12.75">
      <c r="A30" s="52"/>
      <c r="B30" s="52"/>
      <c r="C30" s="55"/>
      <c r="D30" s="58"/>
      <c r="E30" s="52"/>
      <c r="F30" s="52"/>
      <c r="G30" s="55"/>
      <c r="H30" s="58"/>
    </row>
    <row r="31" spans="1:8" ht="12.75">
      <c r="A31" s="52"/>
      <c r="B31" s="52" t="s">
        <v>11</v>
      </c>
      <c r="C31" s="55"/>
      <c r="D31" s="58"/>
      <c r="E31" s="61"/>
      <c r="F31" s="52" t="s">
        <v>11</v>
      </c>
      <c r="G31" s="55"/>
      <c r="H31" s="58"/>
    </row>
    <row r="32" spans="1:8" ht="12.75">
      <c r="A32" s="52"/>
      <c r="B32" s="71" t="s">
        <v>21</v>
      </c>
      <c r="C32" s="98"/>
      <c r="D32" s="85">
        <f>D24</f>
        <v>-30000</v>
      </c>
      <c r="E32" s="52"/>
      <c r="F32" s="71" t="s">
        <v>21</v>
      </c>
      <c r="G32" s="98"/>
      <c r="H32" s="85">
        <f>H24</f>
        <v>-43000</v>
      </c>
    </row>
    <row r="33" spans="1:8" ht="12.75">
      <c r="A33" s="52"/>
      <c r="B33" s="74" t="s">
        <v>22</v>
      </c>
      <c r="C33" s="52"/>
      <c r="D33" s="86">
        <f>PV($F$19,$F$20,-D26)</f>
        <v>-83461.71408330149</v>
      </c>
      <c r="E33" s="63"/>
      <c r="F33" s="74" t="s">
        <v>22</v>
      </c>
      <c r="G33" s="52"/>
      <c r="H33" s="86">
        <f>PV($F$19,$F$20,-H26)</f>
        <v>-49095.12593135382</v>
      </c>
    </row>
    <row r="34" spans="1:8" ht="12.75">
      <c r="A34" s="52"/>
      <c r="B34" s="74" t="s">
        <v>23</v>
      </c>
      <c r="C34" s="62"/>
      <c r="D34" s="86">
        <f>PV($F$19,$F$20,,-D28)</f>
        <v>930.3018658850511</v>
      </c>
      <c r="E34" s="52"/>
      <c r="F34" s="74" t="s">
        <v>23</v>
      </c>
      <c r="G34" s="62"/>
      <c r="H34" s="86">
        <f>PV($F$19,$F$20,,-H28)</f>
        <v>930.3018658850511</v>
      </c>
    </row>
    <row r="35" spans="1:8" ht="12.75">
      <c r="A35" s="52"/>
      <c r="B35" s="74"/>
      <c r="C35" s="62"/>
      <c r="D35" s="86"/>
      <c r="E35" s="52"/>
      <c r="F35" s="74"/>
      <c r="G35" s="62"/>
      <c r="H35" s="86"/>
    </row>
    <row r="36" spans="1:8" ht="12.75">
      <c r="A36" s="52"/>
      <c r="B36" s="77" t="s">
        <v>30</v>
      </c>
      <c r="C36" s="62"/>
      <c r="D36" s="89"/>
      <c r="E36" s="52"/>
      <c r="F36" s="77" t="s">
        <v>30</v>
      </c>
      <c r="G36" s="62"/>
      <c r="H36" s="89"/>
    </row>
    <row r="37" spans="1:8" ht="12.75">
      <c r="A37" s="52"/>
      <c r="B37" s="74"/>
      <c r="C37" s="62"/>
      <c r="D37" s="76"/>
      <c r="E37" s="52"/>
      <c r="F37" s="74"/>
      <c r="G37" s="62"/>
      <c r="H37" s="76"/>
    </row>
    <row r="38" spans="1:8" ht="12.75">
      <c r="A38" s="52"/>
      <c r="B38" s="75" t="s">
        <v>26</v>
      </c>
      <c r="C38" s="78"/>
      <c r="D38" s="90"/>
      <c r="E38" s="52"/>
      <c r="F38" s="75" t="s">
        <v>26</v>
      </c>
      <c r="G38" s="78"/>
      <c r="H38" s="90"/>
    </row>
    <row r="39" spans="1:8" ht="12.75">
      <c r="A39" s="52"/>
      <c r="B39" s="52"/>
      <c r="C39" s="62"/>
      <c r="D39" s="52"/>
      <c r="E39" s="52"/>
      <c r="F39" s="52"/>
      <c r="G39" s="52"/>
      <c r="H39" s="52"/>
    </row>
    <row r="40" spans="1:8" ht="12.75">
      <c r="A40" s="3"/>
      <c r="B40" s="3"/>
      <c r="C40" s="4"/>
      <c r="D40" s="3"/>
      <c r="E40" s="3"/>
      <c r="F40" s="3"/>
      <c r="G40" s="3"/>
      <c r="H40"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workbookViewId="0" topLeftCell="A13">
      <selection activeCell="L32" sqref="L32"/>
    </sheetView>
  </sheetViews>
  <sheetFormatPr defaultColWidth="9.140625" defaultRowHeight="12.75"/>
  <cols>
    <col min="4" max="4" width="10.7109375" style="0" customWidth="1"/>
    <col min="5" max="5" width="7.7109375" style="0" customWidth="1"/>
    <col min="8" max="8" width="10.7109375" style="0" customWidth="1"/>
    <col min="9" max="9" width="7.7109375" style="0" customWidth="1"/>
  </cols>
  <sheetData>
    <row r="1" ht="18.75">
      <c r="D1" s="14" t="str">
        <f>step1!D1</f>
        <v>Present worth analysis</v>
      </c>
    </row>
    <row r="2" ht="18.75">
      <c r="D2" s="14" t="str">
        <f>step1!D2</f>
        <v>Lift truck problems</v>
      </c>
    </row>
    <row r="5" spans="1:9" ht="12.75">
      <c r="A5" s="2"/>
      <c r="B5" s="24" t="str">
        <f>step1!B5</f>
        <v>Prime movers needs to replace their aging lift truck in their parts warehouse.  They</v>
      </c>
      <c r="C5" s="25"/>
      <c r="D5" s="25"/>
      <c r="E5" s="25"/>
      <c r="F5" s="25"/>
      <c r="G5" s="25"/>
      <c r="H5" s="25"/>
      <c r="I5" s="26"/>
    </row>
    <row r="6" spans="1:9" ht="12.75">
      <c r="A6" s="2"/>
      <c r="B6" s="27" t="str">
        <f>step1!B6</f>
        <v>may stay with an LP gas truck, which has a purchase cost of $30000, annual operating</v>
      </c>
      <c r="C6" s="28"/>
      <c r="D6" s="28"/>
      <c r="E6" s="28"/>
      <c r="F6" s="28"/>
      <c r="G6" s="28"/>
      <c r="H6" s="35"/>
      <c r="I6" s="30"/>
    </row>
    <row r="7" spans="1:9" ht="12.75">
      <c r="A7" s="2"/>
      <c r="B7" s="27" t="str">
        <f>step1!B7</f>
        <v>expenses of $6000, and annual maintenance expenses of $11000.  The other alternative</v>
      </c>
      <c r="C7" s="28"/>
      <c r="D7" s="28"/>
      <c r="E7" s="28"/>
      <c r="F7" s="28"/>
      <c r="G7" s="28"/>
      <c r="H7" s="28"/>
      <c r="I7" s="30"/>
    </row>
    <row r="8" spans="1:9" ht="12.75">
      <c r="A8" s="2"/>
      <c r="B8" s="27" t="str">
        <f>step1!B8</f>
        <v>is an electric truck which costs $40000 plus recharger cost of $3000.  Annual operating</v>
      </c>
      <c r="C8" s="28"/>
      <c r="D8" s="28"/>
      <c r="E8" s="28"/>
      <c r="F8" s="28"/>
      <c r="G8" s="28"/>
      <c r="H8" s="28"/>
      <c r="I8" s="30"/>
    </row>
    <row r="9" spans="1:9" ht="12.75">
      <c r="A9" s="2"/>
      <c r="B9" s="27" t="str">
        <f>step1!B9</f>
        <v>expenses are $8000 and annual maintenance is $2000.  What truck should be bought</v>
      </c>
      <c r="C9" s="28"/>
      <c r="D9" s="28"/>
      <c r="E9" s="28"/>
      <c r="F9" s="28"/>
      <c r="G9" s="28"/>
      <c r="H9" s="28"/>
      <c r="I9" s="30"/>
    </row>
    <row r="10" spans="1:9" ht="12.75">
      <c r="A10" s="2"/>
      <c r="B10" s="32" t="str">
        <f>step1!B10</f>
        <v>if each truck lasts 13 years and has salvage value of $8000?  Use MARR of 18%.</v>
      </c>
      <c r="C10" s="33"/>
      <c r="D10" s="33"/>
      <c r="E10" s="33"/>
      <c r="F10" s="50"/>
      <c r="G10" s="33"/>
      <c r="H10" s="33"/>
      <c r="I10" s="34"/>
    </row>
    <row r="11" ht="12.75">
      <c r="L11" s="43"/>
    </row>
    <row r="12" spans="1:12" ht="15.75">
      <c r="A12" s="36" t="s">
        <v>3</v>
      </c>
      <c r="B12" s="38"/>
      <c r="C12" s="5"/>
      <c r="D12" s="5"/>
      <c r="E12" s="5"/>
      <c r="F12" s="5"/>
      <c r="G12" s="5"/>
      <c r="H12" s="5"/>
      <c r="I12" s="6"/>
      <c r="L12" s="43"/>
    </row>
    <row r="13" spans="1:9" ht="15.75">
      <c r="A13" s="7"/>
      <c r="B13" s="15" t="s">
        <v>10</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B18" s="46"/>
      <c r="C18" s="46"/>
      <c r="D18" s="49"/>
      <c r="E18" s="3"/>
      <c r="F18" s="3"/>
      <c r="G18" s="46"/>
      <c r="H18" s="42"/>
      <c r="I18" s="46"/>
      <c r="J18" s="3"/>
    </row>
    <row r="19" spans="1:10" ht="12.75">
      <c r="A19" s="52"/>
      <c r="B19" s="64"/>
      <c r="C19" s="55"/>
      <c r="D19" s="65" t="s">
        <v>20</v>
      </c>
      <c r="E19" s="66"/>
      <c r="F19" s="80">
        <f>step1!L9</f>
        <v>0.18</v>
      </c>
      <c r="G19" s="57"/>
      <c r="H19" s="67"/>
      <c r="I19" s="46"/>
      <c r="J19" s="3"/>
    </row>
    <row r="20" spans="1:13" ht="12.75">
      <c r="A20" s="52"/>
      <c r="B20" s="64"/>
      <c r="C20" s="55"/>
      <c r="D20" s="68" t="s">
        <v>12</v>
      </c>
      <c r="E20" s="69"/>
      <c r="F20" s="81">
        <f>step1!L11</f>
        <v>13</v>
      </c>
      <c r="G20" s="53"/>
      <c r="H20" s="59"/>
      <c r="I20" s="47"/>
      <c r="J20" s="3"/>
      <c r="K20" s="44"/>
      <c r="L20" s="41"/>
      <c r="M20" s="2"/>
    </row>
    <row r="21" spans="1:10" ht="12.75">
      <c r="A21" s="52"/>
      <c r="B21" s="64"/>
      <c r="C21" s="55"/>
      <c r="D21" s="56"/>
      <c r="E21" s="55"/>
      <c r="F21" s="59"/>
      <c r="G21" s="60"/>
      <c r="H21" s="59"/>
      <c r="I21" s="46"/>
      <c r="J21" s="3"/>
    </row>
    <row r="22" spans="1:10" ht="12.75">
      <c r="A22" s="52"/>
      <c r="B22" s="70" t="s">
        <v>24</v>
      </c>
      <c r="D22" s="56"/>
      <c r="E22" s="55"/>
      <c r="F22" s="70" t="s">
        <v>16</v>
      </c>
      <c r="G22" s="55"/>
      <c r="H22" s="56"/>
      <c r="I22" s="46"/>
      <c r="J22" s="3"/>
    </row>
    <row r="23" spans="1:10" ht="12.75">
      <c r="A23" s="52"/>
      <c r="B23" s="53"/>
      <c r="C23" s="55"/>
      <c r="D23" s="56"/>
      <c r="E23" s="55"/>
      <c r="F23" s="53"/>
      <c r="G23" s="55"/>
      <c r="H23" s="56"/>
      <c r="I23" s="46"/>
      <c r="J23" s="3"/>
    </row>
    <row r="24" spans="1:10" ht="12.75">
      <c r="A24" s="52"/>
      <c r="B24" s="71" t="s">
        <v>19</v>
      </c>
      <c r="C24" s="72"/>
      <c r="D24" s="82">
        <f>-step1!L1</f>
        <v>-30000</v>
      </c>
      <c r="E24" s="55"/>
      <c r="F24" s="71" t="s">
        <v>19</v>
      </c>
      <c r="G24" s="72"/>
      <c r="H24" s="82">
        <f>-step1!L4-step1!L5</f>
        <v>-43000</v>
      </c>
      <c r="I24" s="48"/>
      <c r="J24" s="3"/>
    </row>
    <row r="25" spans="1:10" ht="12.75">
      <c r="A25" s="52"/>
      <c r="B25" s="73"/>
      <c r="C25" s="55"/>
      <c r="D25" s="83"/>
      <c r="E25" s="55"/>
      <c r="F25" s="73"/>
      <c r="G25" s="55"/>
      <c r="H25" s="83"/>
      <c r="I25" s="46"/>
      <c r="J25" s="3"/>
    </row>
    <row r="26" spans="1:10" ht="12.75">
      <c r="A26" s="52"/>
      <c r="B26" s="73" t="s">
        <v>17</v>
      </c>
      <c r="C26" s="55"/>
      <c r="D26" s="83">
        <f>-step1!L2-step1!L3</f>
        <v>-17000</v>
      </c>
      <c r="E26" s="55"/>
      <c r="F26" s="73" t="s">
        <v>17</v>
      </c>
      <c r="G26" s="55"/>
      <c r="H26" s="83">
        <f>-step1!L6-step1!L7</f>
        <v>-10000</v>
      </c>
      <c r="I26" s="46"/>
      <c r="J26" s="3"/>
    </row>
    <row r="27" spans="1:10" ht="12.75">
      <c r="A27" s="52"/>
      <c r="B27" s="74"/>
      <c r="C27" s="55"/>
      <c r="D27" s="83"/>
      <c r="E27" s="55"/>
      <c r="F27" s="74"/>
      <c r="G27" s="55"/>
      <c r="H27" s="83"/>
      <c r="I27" s="46"/>
      <c r="J27" s="3"/>
    </row>
    <row r="28" spans="1:10" ht="12.75">
      <c r="A28" s="52"/>
      <c r="B28" s="75" t="s">
        <v>18</v>
      </c>
      <c r="C28" s="69"/>
      <c r="D28" s="84">
        <f>step1!L12</f>
        <v>8000</v>
      </c>
      <c r="E28" s="55"/>
      <c r="F28" s="75" t="s">
        <v>18</v>
      </c>
      <c r="G28" s="69"/>
      <c r="H28" s="84">
        <f>step1!L12</f>
        <v>8000</v>
      </c>
      <c r="I28" s="3"/>
      <c r="J28" s="3"/>
    </row>
    <row r="29" spans="1:10" ht="12.75">
      <c r="A29" s="52"/>
      <c r="B29" s="52"/>
      <c r="C29" s="55"/>
      <c r="D29" s="55"/>
      <c r="E29" s="52"/>
      <c r="F29" s="52"/>
      <c r="G29" s="55"/>
      <c r="H29" s="55"/>
      <c r="I29" s="3"/>
      <c r="J29" s="3"/>
    </row>
    <row r="30" spans="1:10" ht="12.75">
      <c r="A30" s="52"/>
      <c r="B30" s="52"/>
      <c r="C30" s="55"/>
      <c r="D30" s="58"/>
      <c r="E30" s="52"/>
      <c r="F30" s="52"/>
      <c r="G30" s="55"/>
      <c r="H30" s="58"/>
      <c r="I30" s="3"/>
      <c r="J30" s="3"/>
    </row>
    <row r="31" spans="1:10" ht="12.75">
      <c r="A31" s="52"/>
      <c r="B31" s="53" t="s">
        <v>11</v>
      </c>
      <c r="C31" s="55"/>
      <c r="D31" s="58"/>
      <c r="E31" s="61"/>
      <c r="F31" s="52" t="s">
        <v>11</v>
      </c>
      <c r="G31" s="55"/>
      <c r="H31" s="58"/>
      <c r="I31" s="3"/>
      <c r="J31" s="3"/>
    </row>
    <row r="32" spans="1:10" ht="12.75">
      <c r="A32" s="52"/>
      <c r="B32" s="71" t="s">
        <v>21</v>
      </c>
      <c r="C32" s="98"/>
      <c r="D32" s="85">
        <f>D24</f>
        <v>-30000</v>
      </c>
      <c r="E32" s="52"/>
      <c r="F32" s="71" t="s">
        <v>21</v>
      </c>
      <c r="G32" s="98"/>
      <c r="H32" s="85">
        <f>H24</f>
        <v>-43000</v>
      </c>
      <c r="I32" s="3"/>
      <c r="J32" s="3"/>
    </row>
    <row r="33" spans="1:10" ht="12.75">
      <c r="A33" s="52"/>
      <c r="B33" s="74" t="s">
        <v>22</v>
      </c>
      <c r="C33" s="52"/>
      <c r="D33" s="86">
        <f>PV($F$19,$F$20,-D26)</f>
        <v>-83461.71408330149</v>
      </c>
      <c r="E33" s="63"/>
      <c r="F33" s="74" t="s">
        <v>22</v>
      </c>
      <c r="G33" s="52"/>
      <c r="H33" s="86">
        <f>PV($F$19,$F$20,-H26)</f>
        <v>-49095.12593135382</v>
      </c>
      <c r="I33" s="3"/>
      <c r="J33" s="3"/>
    </row>
    <row r="34" spans="1:10" ht="12.75">
      <c r="A34" s="52"/>
      <c r="B34" s="74" t="s">
        <v>23</v>
      </c>
      <c r="C34" s="62"/>
      <c r="D34" s="86">
        <f>PV($F$19,$F$20,,-D28)</f>
        <v>930.3018658850511</v>
      </c>
      <c r="E34" s="52"/>
      <c r="F34" s="74" t="s">
        <v>23</v>
      </c>
      <c r="G34" s="62"/>
      <c r="H34" s="86">
        <f>PV($F$19,$F$20,,-H28)</f>
        <v>930.3018658850511</v>
      </c>
      <c r="I34" s="3"/>
      <c r="J34" s="3"/>
    </row>
    <row r="35" spans="1:10" ht="12.75">
      <c r="A35" s="52"/>
      <c r="B35" s="74"/>
      <c r="C35" s="62"/>
      <c r="D35" s="86"/>
      <c r="E35" s="52"/>
      <c r="F35" s="74"/>
      <c r="G35" s="62"/>
      <c r="H35" s="86"/>
      <c r="I35" s="3"/>
      <c r="J35" s="3"/>
    </row>
    <row r="36" spans="1:10" ht="12.75">
      <c r="A36" s="52"/>
      <c r="B36" s="77" t="s">
        <v>30</v>
      </c>
      <c r="C36" s="62"/>
      <c r="D36" s="86">
        <f>SUM(D32:D34)</f>
        <v>-112531.41221741644</v>
      </c>
      <c r="E36" s="52"/>
      <c r="F36" s="77" t="s">
        <v>30</v>
      </c>
      <c r="G36" s="62"/>
      <c r="H36" s="86">
        <f>SUM(H32:H34)</f>
        <v>-91164.82406546877</v>
      </c>
      <c r="I36" s="3"/>
      <c r="J36" s="3"/>
    </row>
    <row r="37" spans="1:10" ht="12.75">
      <c r="A37" s="52"/>
      <c r="B37" s="74"/>
      <c r="C37" s="62"/>
      <c r="D37" s="76"/>
      <c r="E37" s="52"/>
      <c r="F37" s="74"/>
      <c r="G37" s="62"/>
      <c r="H37" s="76"/>
      <c r="I37" s="3"/>
      <c r="J37" s="3"/>
    </row>
    <row r="38" spans="1:10" ht="12.75">
      <c r="A38" s="52"/>
      <c r="B38" s="75" t="s">
        <v>26</v>
      </c>
      <c r="C38" s="78"/>
      <c r="D38" s="88"/>
      <c r="E38" s="52"/>
      <c r="F38" s="75" t="s">
        <v>26</v>
      </c>
      <c r="G38" s="78"/>
      <c r="H38" s="88" t="s">
        <v>13</v>
      </c>
      <c r="I38" s="3"/>
      <c r="J38" s="3"/>
    </row>
    <row r="39" spans="1:10" ht="12.75">
      <c r="A39" s="52"/>
      <c r="B39" s="52"/>
      <c r="C39" s="62"/>
      <c r="D39" s="52"/>
      <c r="E39" s="52"/>
      <c r="F39" s="52"/>
      <c r="G39" s="52"/>
      <c r="H39" s="52"/>
      <c r="I39" s="3"/>
      <c r="J39" s="3"/>
    </row>
    <row r="40" spans="1:10" ht="12.75">
      <c r="A40" s="3"/>
      <c r="B40" s="3"/>
      <c r="C40" s="4"/>
      <c r="D40" s="3"/>
      <c r="E40" s="3"/>
      <c r="F40" s="3"/>
      <c r="G40" s="3"/>
      <c r="H40" s="3"/>
      <c r="I40" s="3"/>
      <c r="J40" s="3"/>
    </row>
    <row r="41" spans="1:10" ht="18">
      <c r="A41" s="3"/>
      <c r="B41" s="97" t="s">
        <v>38</v>
      </c>
      <c r="C41" s="4"/>
      <c r="D41" s="3"/>
      <c r="E41" s="3"/>
      <c r="F41" s="3"/>
      <c r="G41" s="3"/>
      <c r="H41" s="3"/>
      <c r="I41" s="3"/>
      <c r="J41" s="3"/>
    </row>
    <row r="42" spans="1:10" ht="12.75">
      <c r="A42" s="3"/>
      <c r="B42" s="3"/>
      <c r="C42" s="4"/>
      <c r="D42" s="3"/>
      <c r="E42" s="3"/>
      <c r="F42" s="3"/>
      <c r="G42" s="3"/>
      <c r="H42" s="3"/>
      <c r="I42" s="3"/>
      <c r="J42" s="3"/>
    </row>
    <row r="43" spans="1:10" ht="12.75">
      <c r="A43" s="3"/>
      <c r="B43" s="3"/>
      <c r="C43" s="3"/>
      <c r="D43" s="40"/>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