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step3" sheetId="3" r:id="rId3"/>
    <sheet name="step4" sheetId="4" r:id="rId4"/>
    <sheet name="final" sheetId="5" r:id="rId5"/>
  </sheets>
  <definedNames/>
  <calcPr fullCalcOnLoad="1"/>
</workbook>
</file>

<file path=xl/comments1.xml><?xml version="1.0" encoding="utf-8"?>
<comments xmlns="http://schemas.openxmlformats.org/spreadsheetml/2006/main">
  <authors>
    <author>Tom Lacksonen</author>
    <author>lacksonent</author>
  </authors>
  <commentList>
    <comment ref="C8" authorId="0">
      <text>
        <r>
          <rPr>
            <sz val="8"/>
            <rFont val="Tahoma"/>
            <family val="2"/>
          </rPr>
          <t>This is the production cost per unit under the pessimistic scenario.</t>
        </r>
      </text>
    </comment>
    <comment ref="B12" authorId="0">
      <text>
        <r>
          <rPr>
            <sz val="8"/>
            <rFont val="Tahoma"/>
            <family val="2"/>
          </rPr>
          <t>The probability of the most likely scenario is not given directly.  Assume that there are only three scenarios.  The sum of the probabilities of each scenario must equal 1.
Therefore, the probability of the most likely scenario is 1 - probability of pessimistic scenario (given in cell E7) - probability of optimistic scenario (given in cell G8).</t>
        </r>
      </text>
    </comment>
    <comment ref="B13" authorId="0">
      <text>
        <r>
          <rPr>
            <sz val="8"/>
            <rFont val="Tahoma"/>
            <family val="2"/>
          </rPr>
          <t>Since the most likely scenario data is already given in column E, its present worth is given in cell L32.</t>
        </r>
      </text>
    </comment>
    <comment ref="D6" authorId="0">
      <text>
        <r>
          <rPr>
            <sz val="8"/>
            <rFont val="Tahoma"/>
            <family val="2"/>
          </rPr>
          <t>The net cash flow each year for the life of the line is shown below.  Key variable data is in the box in lines 18 to 20.  The spreadsheet below references these values.  All other data is assumed known (constant).</t>
        </r>
      </text>
    </comment>
    <comment ref="G6" authorId="0">
      <text>
        <r>
          <rPr>
            <sz val="8"/>
            <rFont val="Tahoma"/>
            <family val="2"/>
          </rPr>
          <t>The most likely estimates for sales price per unit, production cost per unit, and expected annual sales are given in the box in rows 18 to 20.  All other data is assumed known (constant).</t>
        </r>
      </text>
    </comment>
    <comment ref="F7" authorId="0">
      <text>
        <r>
          <rPr>
            <sz val="8"/>
            <rFont val="Tahoma"/>
            <family val="2"/>
          </rPr>
          <t>This is the probability that the pessimistic data will turn out to be the actual values.</t>
        </r>
      </text>
    </comment>
    <comment ref="H8" authorId="0">
      <text>
        <r>
          <rPr>
            <sz val="8"/>
            <rFont val="Tahoma"/>
            <family val="2"/>
          </rPr>
          <t>This is the probability that the pessimistic data will turn out to be the actual values.</t>
        </r>
      </text>
    </comment>
    <comment ref="E9" authorId="0">
      <text>
        <r>
          <rPr>
            <sz val="8"/>
            <rFont val="Tahoma"/>
            <family val="2"/>
          </rPr>
          <t>This is the production cost per unit under the optimistic scenario.</t>
        </r>
      </text>
    </comment>
    <comment ref="B10" authorId="0">
      <text>
        <r>
          <rPr>
            <sz val="8"/>
            <rFont val="Tahoma"/>
            <family val="2"/>
          </rPr>
          <t>Find the present worth of the line using each of the three scenario data sets (most likely, pessimistic, and optimistic).  The find the expected value of the present values using the given probabilities.</t>
        </r>
      </text>
    </comment>
    <comment ref="H7" authorId="1">
      <text>
        <r>
          <rPr>
            <sz val="8"/>
            <rFont val="Tahoma"/>
            <family val="2"/>
          </rPr>
          <t>This is the sales price per unit under the pessimistic scenario.</t>
        </r>
      </text>
    </comment>
    <comment ref="C9" authorId="1">
      <text>
        <r>
          <rPr>
            <sz val="8"/>
            <rFont val="Tahoma"/>
            <family val="2"/>
          </rPr>
          <t>This is the sales price per unit under the optimistic scenario.</t>
        </r>
      </text>
    </comment>
    <comment ref="E8" authorId="1">
      <text>
        <r>
          <rPr>
            <sz val="8"/>
            <rFont val="Tahoma"/>
            <family val="2"/>
          </rPr>
          <t>This is the expected annual sales under the pessimistic scenario.</t>
        </r>
      </text>
    </comment>
    <comment ref="G9" authorId="1">
      <text>
        <r>
          <rPr>
            <sz val="8"/>
            <rFont val="Tahoma"/>
            <family val="2"/>
          </rPr>
          <t>This is the expected annual sales under the optimistic scenario.</t>
        </r>
      </text>
    </comment>
    <comment ref="H10" authorId="1">
      <text>
        <r>
          <rPr>
            <sz val="8"/>
            <rFont val="Tahoma"/>
            <family val="2"/>
          </rPr>
          <t>If the expected value of the present worth is greater than the MARR, then the line should be built, otherwise it should not be built.</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sales price per unit is given in cell B8.
The production cost per unit is given in cell C8.
The expected annual sales are given in cell E8.</t>
        </r>
      </text>
    </comment>
    <comment ref="B13" authorId="0">
      <text>
        <r>
          <rPr>
            <sz val="8"/>
            <rFont val="Tahoma"/>
            <family val="2"/>
          </rPr>
          <t>The probability is given in cell E7.</t>
        </r>
      </text>
    </comment>
    <comment ref="B14" authorId="0">
      <text>
        <r>
          <rPr>
            <sz val="8"/>
            <rFont val="Tahoma"/>
            <family val="2"/>
          </rPr>
          <t>Once the cost and sales are entered in column E, the spreadsheet will automatically calculate the present worth, in cell L32.</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sales price per unit is given in cell D9.
The production cost per unit is given in cell E9.
The expected annual sales are given in cell G9.</t>
        </r>
      </text>
    </comment>
    <comment ref="B13" authorId="0">
      <text>
        <r>
          <rPr>
            <sz val="8"/>
            <rFont val="Tahoma"/>
            <family val="2"/>
          </rPr>
          <t>The probability is given in cell G8.</t>
        </r>
      </text>
    </comment>
    <comment ref="B14" authorId="0">
      <text>
        <r>
          <rPr>
            <sz val="8"/>
            <rFont val="Tahoma"/>
            <family val="2"/>
          </rPr>
          <t>Once the cost and sales are entered in column E, the spreadsheet will automatically calculate the present worth, in cell L32.</t>
        </r>
      </text>
    </comment>
  </commentList>
</comments>
</file>

<file path=xl/comments4.xml><?xml version="1.0" encoding="utf-8"?>
<comments xmlns="http://schemas.openxmlformats.org/spreadsheetml/2006/main">
  <authors>
    <author>Tom Lacksonen</author>
  </authors>
  <commentList>
    <comment ref="B12" authorId="0">
      <text>
        <r>
          <rPr>
            <sz val="8"/>
            <rFont val="Tahoma"/>
            <family val="2"/>
          </rPr>
          <t xml:space="preserve">Present worth is the variable, Xi.  Its values are in cells F34, F35, and F36.  The associated probabilities are next to the values in column E, P(Xi).
The formula is:   E(X) = sum Xi x P(Xi),  or
sum over all scenarios (probability x present worth). </t>
        </r>
      </text>
    </comment>
    <comment ref="B13" authorId="0">
      <text>
        <r>
          <rPr>
            <sz val="8"/>
            <rFont val="Tahoma"/>
            <family val="2"/>
          </rPr>
          <t xml:space="preserve">If the expected present worth is greater than the MARR, then build the line (put an </t>
        </r>
        <r>
          <rPr>
            <b/>
            <sz val="8"/>
            <rFont val="Tahoma"/>
            <family val="2"/>
          </rPr>
          <t>X</t>
        </r>
        <r>
          <rPr>
            <sz val="8"/>
            <rFont val="Tahoma"/>
            <family val="2"/>
          </rPr>
          <t xml:space="preserve"> in cell E40).
If the expected present worth is less than the MARR, then do not build the line (put an </t>
        </r>
        <r>
          <rPr>
            <b/>
            <sz val="8"/>
            <rFont val="Tahoma"/>
            <family val="2"/>
          </rPr>
          <t>X</t>
        </r>
        <r>
          <rPr>
            <sz val="8"/>
            <rFont val="Tahoma"/>
            <family val="2"/>
          </rPr>
          <t xml:space="preserve"> in cell G40).</t>
        </r>
      </text>
    </comment>
  </commentList>
</comments>
</file>

<file path=xl/sharedStrings.xml><?xml version="1.0" encoding="utf-8"?>
<sst xmlns="http://schemas.openxmlformats.org/spreadsheetml/2006/main" count="197" uniqueCount="58">
  <si>
    <t>Step 1</t>
  </si>
  <si>
    <t>Year</t>
  </si>
  <si>
    <t>Step 2</t>
  </si>
  <si>
    <t>Step 3</t>
  </si>
  <si>
    <t>Step 4</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</si>
  <si>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</si>
  <si>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</si>
  <si>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</si>
  <si>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</si>
  <si>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</si>
  <si>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Press </t>
    </r>
    <r>
      <rPr>
        <b/>
        <sz val="12"/>
        <rFont val="Arial"/>
        <family val="2"/>
      </rPr>
      <t>Ctrl-d</t>
    </r>
    <r>
      <rPr>
        <sz val="12"/>
        <color indexed="12"/>
        <rFont val="Arial"/>
        <family val="2"/>
      </rPr>
      <t xml:space="preserve"> to see the final solution.</t>
    </r>
  </si>
  <si>
    <r>
      <t xml:space="preserve">Press </t>
    </r>
    <r>
      <rPr>
        <b/>
        <sz val="12"/>
        <rFont val="Arial"/>
        <family val="2"/>
      </rPr>
      <t>Ctrl-e</t>
    </r>
    <r>
      <rPr>
        <sz val="12"/>
        <color indexed="12"/>
        <rFont val="Arial"/>
        <family val="2"/>
      </rPr>
      <t xml:space="preserve"> to generate another problem.</t>
    </r>
  </si>
  <si>
    <r>
      <t xml:space="preserve">Press </t>
    </r>
    <r>
      <rPr>
        <b/>
        <sz val="12"/>
        <rFont val="Arial"/>
        <family val="2"/>
      </rPr>
      <t>Ctrl-c</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</si>
  <si>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</si>
  <si>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t>Gross income</t>
  </si>
  <si>
    <t>Expenses</t>
  </si>
  <si>
    <t>Depreciation</t>
  </si>
  <si>
    <t>Capital gains</t>
  </si>
  <si>
    <t>Taxable income</t>
  </si>
  <si>
    <t>Taxes</t>
  </si>
  <si>
    <t>Capital</t>
  </si>
  <si>
    <t>Salvage</t>
  </si>
  <si>
    <t>Net cash flow</t>
  </si>
  <si>
    <t>Deprec. Rate</t>
  </si>
  <si>
    <t>Effective tax rate</t>
  </si>
  <si>
    <t>Manufacturing line problems</t>
  </si>
  <si>
    <t>Specific Motors has planned a new manufacturing line for micro-motors.  The after-tax</t>
  </si>
  <si>
    <t>economic analysis is shown below.  However, the given costs and sales are only the</t>
  </si>
  <si>
    <t>the expected present value of the line to see if it should be built, given MARR of 25%.</t>
  </si>
  <si>
    <t>Sales price per unit</t>
  </si>
  <si>
    <t>Production cost per unit</t>
  </si>
  <si>
    <t>MARR</t>
  </si>
  <si>
    <t>Expected annual sales</t>
  </si>
  <si>
    <t>Expected value analysis:</t>
  </si>
  <si>
    <t>Most likely scenario</t>
  </si>
  <si>
    <t>Pessimistic scenario</t>
  </si>
  <si>
    <t>Optimistic scenario</t>
  </si>
  <si>
    <t>Probability</t>
  </si>
  <si>
    <t>Present worth</t>
  </si>
  <si>
    <t>Expected present worth</t>
  </si>
  <si>
    <t>Build line?</t>
  </si>
  <si>
    <t>YES</t>
  </si>
  <si>
    <t>NO</t>
  </si>
  <si>
    <t>Net present worth</t>
  </si>
  <si>
    <t>Optimistic:</t>
  </si>
  <si>
    <t>Pessimistic:</t>
  </si>
  <si>
    <t>Expected value</t>
  </si>
  <si>
    <t>Put the most likely scenario probability in cell E34.</t>
  </si>
  <si>
    <t>Put the most likely scenario present worth in cell F34.</t>
  </si>
  <si>
    <t>Put the pessimistic scenario costs and sales in column E.</t>
  </si>
  <si>
    <t>Put the pessimistic scenario probability in cell E35.</t>
  </si>
  <si>
    <t>Put the pessimistic scenario present worth in cell F35.</t>
  </si>
  <si>
    <t>Put the optimistic scenario costs and sales in column E.</t>
  </si>
  <si>
    <t>Put the optimistic scenario probability in cell E36.</t>
  </si>
  <si>
    <t>Put the optimistic scenario present worth in cell F36.</t>
  </si>
  <si>
    <t>Calculate the expected present worth in cell F38.</t>
  </si>
  <si>
    <t>Decide whether or not to build the line in row 40.</t>
  </si>
  <si>
    <r>
      <t>8</t>
    </r>
    <r>
      <rPr>
        <sz val="10"/>
        <rFont val="Arial"/>
        <family val="0"/>
      </rPr>
      <t xml:space="preserve">  Copyright, 2001, Thomas A. Lacksonen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</si>
</sst>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quot;$&quot;#,##0.0"/>
    <numFmt numFmtId="168" formatCode="0.0"/>
    <numFmt numFmtId="169" formatCode="&quot;$&quot;#,##0.0_);[Red]\(&quot;$&quot;#,##0.0\)"/>
  </numFmts>
  <fonts count="12">
    <font>
      <sz val="10"/>
      <name val="Arial"/>
      <family val="0"/>
    </font>
    <font>
      <sz val="10"/>
      <color indexed="10"/>
      <name val="Arial"/>
      <family val="2"/>
    </font>
    <font>
      <sz val="8"/>
      <name val="Tahoma"/>
      <family val="2"/>
    </font>
    <font>
      <b/>
      <sz val="8"/>
      <name val="Tahoma"/>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5" xfId="0" applyFill="1" applyBorder="1" applyAlignment="1">
      <alignment/>
    </xf>
    <xf numFmtId="0" fontId="0" fillId="0" borderId="8" xfId="0" applyBorder="1" applyAlignment="1">
      <alignment/>
    </xf>
    <xf numFmtId="0" fontId="0" fillId="0" borderId="7" xfId="0" applyFill="1" applyBorder="1" applyAlignment="1">
      <alignment/>
    </xf>
    <xf numFmtId="8" fontId="0" fillId="0" borderId="0" xfId="0" applyNumberFormat="1" applyFill="1" applyBorder="1" applyAlignment="1" quotePrefix="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9" fillId="0" borderId="1" xfId="0" applyFont="1" applyBorder="1" applyAlignment="1">
      <alignment/>
    </xf>
    <xf numFmtId="0" fontId="7" fillId="0" borderId="1" xfId="0" applyFont="1" applyBorder="1" applyAlignment="1">
      <alignment/>
    </xf>
    <xf numFmtId="0" fontId="0" fillId="2"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8" fillId="3" borderId="9"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8" fontId="0" fillId="0" borderId="0" xfId="0" applyNumberFormat="1" applyFill="1" applyBorder="1" applyAlignment="1">
      <alignment/>
    </xf>
    <xf numFmtId="10" fontId="0" fillId="0" borderId="0" xfId="0" applyNumberFormat="1" applyFill="1" applyBorder="1" applyAlignment="1">
      <alignment/>
    </xf>
    <xf numFmtId="164" fontId="0" fillId="0" borderId="0" xfId="0" applyNumberFormat="1" applyFont="1" applyFill="1" applyBorder="1" applyAlignment="1">
      <alignment/>
    </xf>
    <xf numFmtId="0" fontId="0" fillId="0" borderId="10" xfId="0" applyBorder="1" applyAlignment="1">
      <alignment horizontal="center" wrapText="1"/>
    </xf>
    <xf numFmtId="0" fontId="0" fillId="0" borderId="11" xfId="0" applyBorder="1" applyAlignment="1">
      <alignment horizontal="center" wrapText="1"/>
    </xf>
    <xf numFmtId="0" fontId="0" fillId="0" borderId="4" xfId="0" applyFont="1" applyFill="1" applyBorder="1" applyAlignment="1">
      <alignment/>
    </xf>
    <xf numFmtId="164" fontId="0" fillId="0" borderId="5" xfId="0" applyNumberFormat="1" applyFont="1" applyFill="1" applyBorder="1" applyAlignment="1">
      <alignment/>
    </xf>
    <xf numFmtId="10" fontId="0" fillId="0" borderId="0" xfId="19" applyNumberFormat="1" applyBorder="1" applyAlignment="1">
      <alignment/>
    </xf>
    <xf numFmtId="0" fontId="0" fillId="0" borderId="0" xfId="0" applyAlignment="1" quotePrefix="1">
      <alignment horizontal="right"/>
    </xf>
    <xf numFmtId="9" fontId="0" fillId="0" borderId="0" xfId="19" applyAlignment="1">
      <alignment/>
    </xf>
    <xf numFmtId="0" fontId="0" fillId="0" borderId="9" xfId="0" applyBorder="1" applyAlignment="1">
      <alignment/>
    </xf>
    <xf numFmtId="9" fontId="0" fillId="0" borderId="0" xfId="19" applyFill="1" applyBorder="1" applyAlignment="1">
      <alignment/>
    </xf>
    <xf numFmtId="0" fontId="0" fillId="0" borderId="9" xfId="0" applyFill="1" applyBorder="1" applyAlignment="1">
      <alignment/>
    </xf>
    <xf numFmtId="0" fontId="0" fillId="0" borderId="2" xfId="0" applyFill="1" applyBorder="1" applyAlignment="1">
      <alignment/>
    </xf>
    <xf numFmtId="9" fontId="0" fillId="0" borderId="3" xfId="19" applyFill="1" applyBorder="1" applyAlignment="1">
      <alignment/>
    </xf>
    <xf numFmtId="9" fontId="0" fillId="0" borderId="7" xfId="0" applyNumberFormat="1" applyBorder="1" applyAlignment="1">
      <alignment/>
    </xf>
    <xf numFmtId="0" fontId="0" fillId="0" borderId="10" xfId="0" applyBorder="1" applyAlignment="1">
      <alignment/>
    </xf>
    <xf numFmtId="165" fontId="0" fillId="0" borderId="4" xfId="0" applyNumberFormat="1" applyFill="1" applyBorder="1" applyAlignment="1">
      <alignment/>
    </xf>
    <xf numFmtId="10" fontId="0" fillId="0" borderId="5" xfId="0" applyNumberFormat="1" applyFill="1" applyBorder="1" applyAlignment="1">
      <alignment/>
    </xf>
    <xf numFmtId="8" fontId="0" fillId="0" borderId="5" xfId="0" applyNumberFormat="1" applyFill="1" applyBorder="1" applyAlignment="1">
      <alignment/>
    </xf>
    <xf numFmtId="0" fontId="0" fillId="0" borderId="4" xfId="0" applyFill="1" applyBorder="1" applyAlignment="1">
      <alignment/>
    </xf>
    <xf numFmtId="0" fontId="0" fillId="0" borderId="6" xfId="0" applyFill="1" applyBorder="1" applyAlignment="1">
      <alignment/>
    </xf>
    <xf numFmtId="165" fontId="0" fillId="0" borderId="1" xfId="0" applyNumberFormat="1" applyFill="1" applyBorder="1" applyAlignment="1">
      <alignment/>
    </xf>
    <xf numFmtId="0" fontId="0" fillId="0" borderId="1" xfId="0" applyFill="1" applyBorder="1" applyAlignment="1">
      <alignment/>
    </xf>
    <xf numFmtId="165" fontId="0" fillId="0" borderId="8" xfId="0" applyNumberFormat="1" applyFill="1" applyBorder="1" applyAlignment="1">
      <alignment/>
    </xf>
    <xf numFmtId="165" fontId="0" fillId="0" borderId="10" xfId="0" applyNumberFormat="1" applyFill="1" applyBorder="1" applyAlignment="1">
      <alignment/>
    </xf>
    <xf numFmtId="0" fontId="0" fillId="0" borderId="11" xfId="0" applyBorder="1" applyAlignment="1">
      <alignment/>
    </xf>
    <xf numFmtId="164" fontId="0" fillId="0" borderId="0" xfId="0" applyNumberFormat="1" applyFill="1" applyBorder="1" applyAlignment="1">
      <alignment/>
    </xf>
    <xf numFmtId="164" fontId="0" fillId="4" borderId="0" xfId="0" applyNumberFormat="1" applyFill="1" applyBorder="1" applyAlignment="1">
      <alignment/>
    </xf>
    <xf numFmtId="0" fontId="0" fillId="4" borderId="7" xfId="0" applyFill="1" applyBorder="1" applyAlignment="1">
      <alignment horizontal="center"/>
    </xf>
    <xf numFmtId="0" fontId="0" fillId="4" borderId="1" xfId="0" applyFill="1" applyBorder="1" applyAlignment="1">
      <alignment horizontal="center"/>
    </xf>
    <xf numFmtId="164" fontId="0" fillId="0" borderId="11" xfId="0" applyNumberFormat="1" applyFill="1" applyBorder="1" applyAlignment="1">
      <alignment/>
    </xf>
    <xf numFmtId="164" fontId="0" fillId="4" borderId="11" xfId="0" applyNumberFormat="1" applyFill="1" applyBorder="1" applyAlignment="1">
      <alignment/>
    </xf>
    <xf numFmtId="164" fontId="0" fillId="5" borderId="0" xfId="0" applyNumberFormat="1" applyFill="1" applyBorder="1" applyAlignment="1">
      <alignment/>
    </xf>
    <xf numFmtId="0" fontId="0" fillId="5" borderId="7" xfId="0" applyFill="1" applyBorder="1" applyAlignment="1">
      <alignment horizontal="center"/>
    </xf>
    <xf numFmtId="0" fontId="0" fillId="5" borderId="1" xfId="0" applyFill="1" applyBorder="1" applyAlignment="1">
      <alignment horizontal="center"/>
    </xf>
    <xf numFmtId="8" fontId="0" fillId="0" borderId="3" xfId="0" applyNumberFormat="1" applyBorder="1" applyAlignment="1">
      <alignment/>
    </xf>
    <xf numFmtId="8" fontId="0" fillId="0" borderId="5" xfId="0" applyNumberFormat="1" applyBorder="1" applyAlignment="1">
      <alignment/>
    </xf>
    <xf numFmtId="0" fontId="0" fillId="0" borderId="1" xfId="0" applyFill="1" applyBorder="1" applyAlignment="1">
      <alignment horizontal="center"/>
    </xf>
    <xf numFmtId="0" fontId="0" fillId="0" borderId="7" xfId="0" applyFill="1" applyBorder="1" applyAlignment="1">
      <alignment horizontal="center"/>
    </xf>
    <xf numFmtId="8" fontId="0" fillId="5" borderId="3" xfId="0" applyNumberFormat="1" applyFill="1" applyBorder="1" applyAlignment="1">
      <alignment/>
    </xf>
    <xf numFmtId="8" fontId="0" fillId="5" borderId="5" xfId="0" applyNumberFormat="1" applyFill="1" applyBorder="1" applyAlignment="1">
      <alignment/>
    </xf>
    <xf numFmtId="0" fontId="0" fillId="5" borderId="7" xfId="0" applyFill="1" applyBorder="1" applyAlignment="1">
      <alignment/>
    </xf>
    <xf numFmtId="9" fontId="0" fillId="5" borderId="0" xfId="19" applyFill="1" applyBorder="1" applyAlignment="1">
      <alignment/>
    </xf>
    <xf numFmtId="0" fontId="0" fillId="0" borderId="7" xfId="0" applyNumberFormat="1" applyBorder="1" applyAlignment="1">
      <alignment/>
    </xf>
    <xf numFmtId="8" fontId="0" fillId="0" borderId="3" xfId="0" applyNumberFormat="1" applyFill="1" applyBorder="1" applyAlignment="1">
      <alignment/>
    </xf>
    <xf numFmtId="0" fontId="0" fillId="0" borderId="1" xfId="0" applyFill="1" applyBorder="1" applyAlignment="1">
      <alignment horizontal="right"/>
    </xf>
    <xf numFmtId="165" fontId="0" fillId="0" borderId="0" xfId="0" applyNumberFormat="1" applyAlignment="1">
      <alignment/>
    </xf>
    <xf numFmtId="165" fontId="0" fillId="0" borderId="0" xfId="0" applyNumberFormat="1" applyFont="1" applyAlignment="1">
      <alignment/>
    </xf>
    <xf numFmtId="165" fontId="0" fillId="5" borderId="3" xfId="0" applyNumberFormat="1" applyFill="1" applyBorder="1" applyAlignment="1">
      <alignment/>
    </xf>
    <xf numFmtId="165" fontId="0" fillId="5" borderId="5" xfId="0" applyNumberFormat="1" applyFill="1" applyBorder="1" applyAlignment="1">
      <alignment/>
    </xf>
    <xf numFmtId="0" fontId="0" fillId="5" borderId="7" xfId="0" applyNumberFormat="1" applyFill="1" applyBorder="1" applyAlignment="1">
      <alignment/>
    </xf>
    <xf numFmtId="0" fontId="10"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N51"/>
  <sheetViews>
    <sheetView tabSelected="1" workbookViewId="0" topLeftCell="A1">
      <selection activeCell="A1" sqref="A1"/>
    </sheetView>
  </sheetViews>
  <sheetFormatPr defaultColWidth="9.140625" defaultRowHeight="12.75"/>
  <cols>
    <col min="2" max="2" width="10.7109375" style="0" customWidth="1"/>
    <col min="4" max="4" width="9.7109375" style="0" customWidth="1"/>
    <col min="5" max="5" width="11.140625" style="0" customWidth="1"/>
    <col min="6" max="6" width="10.57421875" style="0" customWidth="1"/>
    <col min="7" max="7" width="10.7109375" style="0" customWidth="1"/>
    <col min="9" max="9" width="4.7109375" style="0" customWidth="1"/>
    <col min="10" max="10" width="10.7109375" style="0" customWidth="1"/>
    <col min="12" max="12" width="10.7109375" style="0" customWidth="1"/>
    <col min="14" max="14" width="0" style="0" hidden="1" customWidth="1"/>
  </cols>
  <sheetData>
    <row r="1" spans="4:14" ht="18.75">
      <c r="D1" s="17" t="s">
        <v>46</v>
      </c>
      <c r="M1" s="2"/>
      <c r="N1" s="95">
        <v>14</v>
      </c>
    </row>
    <row r="2" spans="4:14" ht="18.75">
      <c r="D2" s="17" t="s">
        <v>25</v>
      </c>
      <c r="M2" s="2"/>
      <c r="N2" s="96">
        <v>7</v>
      </c>
    </row>
    <row r="3" spans="13:14" ht="12.75">
      <c r="M3" s="2"/>
      <c r="N3" s="97">
        <v>60000</v>
      </c>
    </row>
    <row r="4" ht="12.75">
      <c r="N4" s="93">
        <v>16</v>
      </c>
    </row>
    <row r="5" spans="2:14" ht="12.75">
      <c r="B5" s="28" t="s">
        <v>26</v>
      </c>
      <c r="C5" s="29"/>
      <c r="D5" s="29"/>
      <c r="E5" s="29"/>
      <c r="F5" s="29"/>
      <c r="G5" s="29"/>
      <c r="H5" s="29"/>
      <c r="I5" s="30"/>
      <c r="N5" s="94">
        <v>3.5</v>
      </c>
    </row>
    <row r="6" spans="2:14" ht="12.75">
      <c r="B6" s="31" t="s">
        <v>27</v>
      </c>
      <c r="C6" s="32"/>
      <c r="D6" s="32"/>
      <c r="E6" s="32"/>
      <c r="F6" s="32"/>
      <c r="G6" s="32"/>
      <c r="H6" s="33"/>
      <c r="I6" s="34"/>
      <c r="N6">
        <v>120000</v>
      </c>
    </row>
    <row r="7" spans="2:14" ht="12.75">
      <c r="B7" s="31" t="str">
        <f>"most likely values.  Pessimistically, there is a "&amp;N7&amp;"% chance that the price per unit is"</f>
        <v>most likely values.  Pessimistically, there is a 10% chance that the price per unit is</v>
      </c>
      <c r="C7" s="35"/>
      <c r="D7" s="32"/>
      <c r="E7" s="32"/>
      <c r="F7" s="32"/>
      <c r="G7" s="32"/>
      <c r="H7" s="32"/>
      <c r="I7" s="34"/>
      <c r="N7" s="15">
        <v>10</v>
      </c>
    </row>
    <row r="8" spans="2:14" ht="12.75">
      <c r="B8" s="36" t="str">
        <f>"$"&amp;$N$1&amp;", cost per unit is $"&amp;$N$2&amp;" and sales are "&amp;$N$3&amp;".      Optimistically, there is a "&amp;$N$9&amp;"% chance"</f>
        <v>$14, cost per unit is $7 and sales are 60000.      Optimistically, there is a 25% chance</v>
      </c>
      <c r="C8" s="32"/>
      <c r="D8" s="32"/>
      <c r="E8" s="32"/>
      <c r="F8" s="32"/>
      <c r="G8" s="32"/>
      <c r="H8" s="32"/>
      <c r="I8" s="34"/>
      <c r="N8" s="16">
        <f>N7/100</f>
        <v>0.1</v>
      </c>
    </row>
    <row r="9" spans="2:14" ht="12.75">
      <c r="B9" s="31" t="str">
        <f>"that the price per unit is $"&amp;$N$4&amp;", the cost per unit is $"&amp;N5&amp;", and the sales are "&amp;$N$6&amp;".  Find"</f>
        <v>that the price per unit is $16, the cost per unit is $3.5, and the sales are 120000.  Find</v>
      </c>
      <c r="C9" s="35"/>
      <c r="D9" s="32"/>
      <c r="E9" s="32"/>
      <c r="F9" s="32"/>
      <c r="G9" s="32"/>
      <c r="H9" s="32"/>
      <c r="I9" s="34"/>
      <c r="N9">
        <v>25</v>
      </c>
    </row>
    <row r="10" spans="2:14" ht="12.75">
      <c r="B10" s="37" t="s">
        <v>28</v>
      </c>
      <c r="C10" s="38"/>
      <c r="D10" s="38"/>
      <c r="E10" s="38"/>
      <c r="F10" s="39"/>
      <c r="G10" s="38"/>
      <c r="H10" s="38"/>
      <c r="I10" s="40"/>
      <c r="N10" s="55">
        <f>N9/100</f>
        <v>0.25</v>
      </c>
    </row>
    <row r="12" spans="1:9" ht="15.75">
      <c r="A12" s="43" t="s">
        <v>0</v>
      </c>
      <c r="B12" s="22" t="s">
        <v>7</v>
      </c>
      <c r="C12" s="19" t="s">
        <v>47</v>
      </c>
      <c r="D12" s="5"/>
      <c r="E12" s="5"/>
      <c r="F12" s="5"/>
      <c r="G12" s="5"/>
      <c r="H12" s="5"/>
      <c r="I12" s="6"/>
    </row>
    <row r="13" spans="1:9" ht="15.75">
      <c r="A13" s="21"/>
      <c r="B13" s="23" t="s">
        <v>7</v>
      </c>
      <c r="C13" s="18" t="s">
        <v>48</v>
      </c>
      <c r="D13" s="2"/>
      <c r="E13" s="2"/>
      <c r="F13" s="2"/>
      <c r="G13" s="2"/>
      <c r="H13" s="2"/>
      <c r="I13" s="8"/>
    </row>
    <row r="14" spans="1:9" ht="15.75">
      <c r="A14" s="21"/>
      <c r="B14" s="2"/>
      <c r="C14" s="18" t="s">
        <v>8</v>
      </c>
      <c r="D14" s="2"/>
      <c r="E14" s="2"/>
      <c r="F14" s="2"/>
      <c r="G14" s="2"/>
      <c r="H14" s="2"/>
      <c r="I14" s="8"/>
    </row>
    <row r="15" spans="1:9" ht="15.75">
      <c r="A15" s="44" t="s">
        <v>6</v>
      </c>
      <c r="B15" s="1"/>
      <c r="C15" s="20" t="s">
        <v>13</v>
      </c>
      <c r="D15" s="1"/>
      <c r="E15" s="1"/>
      <c r="F15" s="1"/>
      <c r="G15" s="1"/>
      <c r="H15" s="1"/>
      <c r="I15" s="10"/>
    </row>
    <row r="16" spans="1:5" ht="12.75">
      <c r="A16" s="3"/>
      <c r="B16" s="3"/>
      <c r="C16" s="3"/>
      <c r="D16" s="3"/>
      <c r="E16" s="3"/>
    </row>
    <row r="17" spans="1:5" ht="12.75">
      <c r="A17" s="3"/>
      <c r="B17" s="3"/>
      <c r="C17" s="3"/>
      <c r="D17" s="3"/>
      <c r="E17" s="3"/>
    </row>
    <row r="18" spans="2:9" ht="12.75">
      <c r="B18" s="56" t="s">
        <v>29</v>
      </c>
      <c r="C18" s="5"/>
      <c r="D18" s="5"/>
      <c r="E18" s="91">
        <v>15</v>
      </c>
      <c r="G18" s="58" t="s">
        <v>24</v>
      </c>
      <c r="H18" s="59"/>
      <c r="I18" s="60">
        <v>0.4</v>
      </c>
    </row>
    <row r="19" spans="2:9" ht="12.75">
      <c r="B19" s="7" t="s">
        <v>30</v>
      </c>
      <c r="C19" s="2"/>
      <c r="D19" s="2"/>
      <c r="E19" s="65">
        <v>5</v>
      </c>
      <c r="G19" s="9" t="s">
        <v>31</v>
      </c>
      <c r="H19" s="1"/>
      <c r="I19" s="61">
        <v>0.25</v>
      </c>
    </row>
    <row r="20" spans="2:5" ht="12.75">
      <c r="B20" s="9" t="s">
        <v>32</v>
      </c>
      <c r="C20" s="1"/>
      <c r="D20" s="1"/>
      <c r="E20" s="13">
        <v>80000</v>
      </c>
    </row>
    <row r="22" spans="1:12" ht="25.5">
      <c r="A22" s="12" t="s">
        <v>1</v>
      </c>
      <c r="B22" s="49" t="s">
        <v>14</v>
      </c>
      <c r="C22" s="49" t="s">
        <v>15</v>
      </c>
      <c r="D22" s="49" t="s">
        <v>23</v>
      </c>
      <c r="E22" s="49" t="s">
        <v>16</v>
      </c>
      <c r="F22" s="49" t="s">
        <v>17</v>
      </c>
      <c r="G22" s="49" t="s">
        <v>18</v>
      </c>
      <c r="H22" s="49" t="s">
        <v>19</v>
      </c>
      <c r="I22" s="49"/>
      <c r="J22" s="49" t="s">
        <v>20</v>
      </c>
      <c r="K22" s="49" t="s">
        <v>21</v>
      </c>
      <c r="L22" s="50" t="s">
        <v>22</v>
      </c>
    </row>
    <row r="23" spans="1:12" ht="12.75">
      <c r="A23" s="51">
        <v>0</v>
      </c>
      <c r="B23" s="48"/>
      <c r="C23" s="48"/>
      <c r="D23" s="2"/>
      <c r="E23" s="48"/>
      <c r="F23" s="48"/>
      <c r="G23" s="48">
        <f aca="true" t="shared" si="0" ref="G23:G29">B23-C23-E23+F23</f>
        <v>0</v>
      </c>
      <c r="H23" s="48">
        <f aca="true" t="shared" si="1" ref="H23:H29">$I$18*G23</f>
        <v>0</v>
      </c>
      <c r="I23" s="48"/>
      <c r="J23" s="48">
        <v>2000000</v>
      </c>
      <c r="K23" s="48"/>
      <c r="L23" s="52">
        <f aca="true" t="shared" si="2" ref="L23:L29">B23-C23-H23-J23+K23</f>
        <v>-2000000</v>
      </c>
    </row>
    <row r="24" spans="1:12" ht="12.75">
      <c r="A24" s="51">
        <v>1</v>
      </c>
      <c r="B24" s="48">
        <f aca="true" t="shared" si="3" ref="B24:B29">$E$18*$E$20</f>
        <v>1200000</v>
      </c>
      <c r="C24" s="48">
        <f aca="true" t="shared" si="4" ref="C24:C29">$E$19*$E$20</f>
        <v>400000</v>
      </c>
      <c r="D24" s="53">
        <v>0.2</v>
      </c>
      <c r="E24" s="48">
        <f aca="true" t="shared" si="5" ref="E24:E29">$J$23*D24</f>
        <v>400000</v>
      </c>
      <c r="F24" s="48"/>
      <c r="G24" s="48">
        <f t="shared" si="0"/>
        <v>400000</v>
      </c>
      <c r="H24" s="48">
        <f t="shared" si="1"/>
        <v>160000</v>
      </c>
      <c r="I24" s="48"/>
      <c r="J24" s="48"/>
      <c r="K24" s="48"/>
      <c r="L24" s="52">
        <f t="shared" si="2"/>
        <v>640000</v>
      </c>
    </row>
    <row r="25" spans="1:12" ht="12.75">
      <c r="A25" s="51">
        <v>2</v>
      </c>
      <c r="B25" s="48">
        <f t="shared" si="3"/>
        <v>1200000</v>
      </c>
      <c r="C25" s="48">
        <f t="shared" si="4"/>
        <v>400000</v>
      </c>
      <c r="D25" s="53">
        <v>0.32</v>
      </c>
      <c r="E25" s="48">
        <f t="shared" si="5"/>
        <v>640000</v>
      </c>
      <c r="F25" s="48"/>
      <c r="G25" s="48">
        <f t="shared" si="0"/>
        <v>160000</v>
      </c>
      <c r="H25" s="48">
        <f t="shared" si="1"/>
        <v>64000</v>
      </c>
      <c r="I25" s="48"/>
      <c r="J25" s="48"/>
      <c r="K25" s="48"/>
      <c r="L25" s="52">
        <f t="shared" si="2"/>
        <v>736000</v>
      </c>
    </row>
    <row r="26" spans="1:12" ht="12.75">
      <c r="A26" s="51">
        <v>3</v>
      </c>
      <c r="B26" s="48">
        <f t="shared" si="3"/>
        <v>1200000</v>
      </c>
      <c r="C26" s="48">
        <f t="shared" si="4"/>
        <v>400000</v>
      </c>
      <c r="D26" s="53">
        <v>0.192</v>
      </c>
      <c r="E26" s="48">
        <f t="shared" si="5"/>
        <v>384000</v>
      </c>
      <c r="F26" s="48"/>
      <c r="G26" s="48">
        <f t="shared" si="0"/>
        <v>416000</v>
      </c>
      <c r="H26" s="48">
        <f t="shared" si="1"/>
        <v>166400</v>
      </c>
      <c r="I26" s="48"/>
      <c r="J26" s="48"/>
      <c r="K26" s="48"/>
      <c r="L26" s="52">
        <f t="shared" si="2"/>
        <v>633600</v>
      </c>
    </row>
    <row r="27" spans="1:12" ht="12.75">
      <c r="A27" s="51">
        <v>4</v>
      </c>
      <c r="B27" s="48">
        <f t="shared" si="3"/>
        <v>1200000</v>
      </c>
      <c r="C27" s="48">
        <f t="shared" si="4"/>
        <v>400000</v>
      </c>
      <c r="D27" s="53">
        <v>0.1152</v>
      </c>
      <c r="E27" s="48">
        <f t="shared" si="5"/>
        <v>230400</v>
      </c>
      <c r="F27" s="48"/>
      <c r="G27" s="48">
        <f t="shared" si="0"/>
        <v>569600</v>
      </c>
      <c r="H27" s="48">
        <f t="shared" si="1"/>
        <v>227840</v>
      </c>
      <c r="I27" s="48"/>
      <c r="J27" s="48"/>
      <c r="K27" s="48"/>
      <c r="L27" s="52">
        <f t="shared" si="2"/>
        <v>572160</v>
      </c>
    </row>
    <row r="28" spans="1:12" ht="12.75">
      <c r="A28" s="51">
        <v>5</v>
      </c>
      <c r="B28" s="48">
        <f t="shared" si="3"/>
        <v>1200000</v>
      </c>
      <c r="C28" s="48">
        <f t="shared" si="4"/>
        <v>400000</v>
      </c>
      <c r="D28" s="53">
        <v>0.1152</v>
      </c>
      <c r="E28" s="48">
        <f t="shared" si="5"/>
        <v>230400</v>
      </c>
      <c r="F28" s="48"/>
      <c r="G28" s="48">
        <f t="shared" si="0"/>
        <v>569600</v>
      </c>
      <c r="H28" s="48">
        <f t="shared" si="1"/>
        <v>227840</v>
      </c>
      <c r="I28" s="48"/>
      <c r="J28" s="48"/>
      <c r="K28" s="48"/>
      <c r="L28" s="52">
        <f t="shared" si="2"/>
        <v>572160</v>
      </c>
    </row>
    <row r="29" spans="1:12" ht="12.75">
      <c r="A29" s="51">
        <v>6</v>
      </c>
      <c r="B29" s="48">
        <f t="shared" si="3"/>
        <v>1200000</v>
      </c>
      <c r="C29" s="48">
        <f t="shared" si="4"/>
        <v>400000</v>
      </c>
      <c r="D29" s="53">
        <v>0.0576</v>
      </c>
      <c r="E29" s="48">
        <f t="shared" si="5"/>
        <v>115200</v>
      </c>
      <c r="F29" s="48">
        <f>K29</f>
        <v>200000</v>
      </c>
      <c r="G29" s="48">
        <f t="shared" si="0"/>
        <v>884800</v>
      </c>
      <c r="H29" s="48">
        <f t="shared" si="1"/>
        <v>353920</v>
      </c>
      <c r="I29" s="48"/>
      <c r="J29" s="48"/>
      <c r="K29" s="48">
        <v>200000</v>
      </c>
      <c r="L29" s="52">
        <f t="shared" si="2"/>
        <v>646080</v>
      </c>
    </row>
    <row r="30" spans="1:12" ht="12.75">
      <c r="A30" s="9"/>
      <c r="B30" s="1"/>
      <c r="C30" s="1"/>
      <c r="D30" s="1"/>
      <c r="E30" s="1"/>
      <c r="F30" s="1"/>
      <c r="G30" s="1"/>
      <c r="H30" s="1"/>
      <c r="I30" s="1"/>
      <c r="J30" s="1"/>
      <c r="K30" s="1"/>
      <c r="L30" s="10"/>
    </row>
    <row r="31" spans="1:12" ht="12.75">
      <c r="A31" s="3"/>
      <c r="B31" s="3"/>
      <c r="C31" s="4"/>
      <c r="G31" s="3"/>
      <c r="H31" s="3"/>
      <c r="I31" s="3"/>
      <c r="L31" s="54"/>
    </row>
    <row r="32" spans="1:12" ht="12.75">
      <c r="A32" s="3"/>
      <c r="B32" s="3"/>
      <c r="C32" s="4"/>
      <c r="G32" s="3"/>
      <c r="H32" s="3"/>
      <c r="I32" s="3"/>
      <c r="J32" s="12" t="s">
        <v>43</v>
      </c>
      <c r="K32" s="62"/>
      <c r="L32" s="78">
        <f>L23+NPV(I19,L24:L29)</f>
        <v>-101348.67967999983</v>
      </c>
    </row>
    <row r="33" spans="1:9" ht="12.75">
      <c r="A33" s="3"/>
      <c r="B33" s="70" t="s">
        <v>33</v>
      </c>
      <c r="C33" s="62"/>
      <c r="D33" s="62"/>
      <c r="E33" s="62" t="s">
        <v>37</v>
      </c>
      <c r="F33" s="71" t="s">
        <v>38</v>
      </c>
      <c r="G33" s="72"/>
      <c r="H33" s="3"/>
      <c r="I33" s="3"/>
    </row>
    <row r="34" spans="1:9" ht="12.75">
      <c r="A34" s="3"/>
      <c r="B34" s="63" t="s">
        <v>34</v>
      </c>
      <c r="C34" s="2"/>
      <c r="D34" s="3"/>
      <c r="E34" s="89"/>
      <c r="F34" s="79"/>
      <c r="G34" s="64"/>
      <c r="H34" s="3"/>
      <c r="I34" s="3"/>
    </row>
    <row r="35" spans="1:9" ht="12.75">
      <c r="A35" s="3"/>
      <c r="B35" s="63" t="s">
        <v>35</v>
      </c>
      <c r="C35" s="2"/>
      <c r="D35" s="3"/>
      <c r="G35" s="11"/>
      <c r="H35" s="3"/>
      <c r="I35" s="3"/>
    </row>
    <row r="36" spans="1:9" ht="12.75">
      <c r="A36" s="3"/>
      <c r="B36" s="63" t="s">
        <v>36</v>
      </c>
      <c r="C36" s="2"/>
      <c r="D36" s="3"/>
      <c r="G36" s="65"/>
      <c r="H36" s="14"/>
      <c r="I36" s="3"/>
    </row>
    <row r="37" spans="1:9" ht="12.75">
      <c r="A37" s="3"/>
      <c r="B37" s="66"/>
      <c r="C37" s="4"/>
      <c r="D37" s="3"/>
      <c r="E37" s="3"/>
      <c r="F37" s="3"/>
      <c r="G37" s="11"/>
      <c r="H37" s="3"/>
      <c r="I37" s="3"/>
    </row>
    <row r="38" spans="1:9" ht="12.75">
      <c r="A38" s="3"/>
      <c r="B38" s="66"/>
      <c r="C38" s="4"/>
      <c r="D38" s="3"/>
      <c r="E38" s="3"/>
      <c r="F38" s="73"/>
      <c r="G38" s="11"/>
      <c r="H38" s="3"/>
      <c r="I38" s="3"/>
    </row>
    <row r="39" spans="1:9" ht="12.75">
      <c r="A39" s="3"/>
      <c r="B39" s="66"/>
      <c r="C39" s="4"/>
      <c r="D39" s="3"/>
      <c r="E39" s="3"/>
      <c r="F39" s="3"/>
      <c r="G39" s="11"/>
      <c r="H39" s="3"/>
      <c r="I39" s="3"/>
    </row>
    <row r="40" spans="1:9" ht="12.75">
      <c r="A40" s="3"/>
      <c r="B40" s="67"/>
      <c r="C40" s="68"/>
      <c r="D40" s="69"/>
      <c r="E40" s="84"/>
      <c r="F40" s="69"/>
      <c r="G40" s="85"/>
      <c r="H40" s="3"/>
      <c r="I40" s="3"/>
    </row>
    <row r="41" spans="1:7" ht="12.75">
      <c r="A41" s="3"/>
      <c r="B41" s="3"/>
      <c r="C41" s="4"/>
      <c r="D41" s="4"/>
      <c r="E41" s="3"/>
      <c r="F41" s="3"/>
      <c r="G41" s="3"/>
    </row>
    <row r="42" spans="1:5" ht="12.75">
      <c r="A42" s="3"/>
      <c r="B42" s="3"/>
      <c r="C42" s="4"/>
      <c r="D42" s="3"/>
      <c r="E42" s="3"/>
    </row>
    <row r="43" spans="1:5" ht="12.75">
      <c r="A43" s="3"/>
      <c r="B43" s="3"/>
      <c r="C43" s="3"/>
      <c r="D43" s="3"/>
      <c r="E43" s="3"/>
    </row>
    <row r="44" spans="1:5" ht="12.75">
      <c r="A44" s="3"/>
      <c r="B44" s="3"/>
      <c r="C44" s="3"/>
      <c r="D44" s="3"/>
      <c r="E44" s="3"/>
    </row>
    <row r="45" spans="1:5" ht="12.75">
      <c r="A45" s="3"/>
      <c r="B45" s="3"/>
      <c r="C45" s="3"/>
      <c r="D45" s="3"/>
      <c r="E45" s="3"/>
    </row>
    <row r="46" spans="1:5" ht="12.75">
      <c r="A46" s="3"/>
      <c r="B46" s="3"/>
      <c r="C46" s="3"/>
      <c r="D46" s="3"/>
      <c r="E46" s="3"/>
    </row>
    <row r="47" spans="1:5" ht="12.75">
      <c r="A47" s="3"/>
      <c r="B47" s="3"/>
      <c r="C47" s="3"/>
      <c r="D47" s="3"/>
      <c r="E47" s="3"/>
    </row>
    <row r="48" spans="1:5" ht="12.75">
      <c r="A48" s="3"/>
      <c r="B48" s="3"/>
      <c r="C48" s="3"/>
      <c r="D48" s="3"/>
      <c r="E48" s="3"/>
    </row>
    <row r="49" spans="1:5" ht="12.75">
      <c r="A49" s="3"/>
      <c r="B49" s="3"/>
      <c r="C49" s="3"/>
      <c r="D49" s="3"/>
      <c r="E49" s="3"/>
    </row>
    <row r="50" spans="1:5" ht="12.75">
      <c r="A50" s="3"/>
      <c r="B50" s="3"/>
      <c r="C50" s="3"/>
      <c r="D50" s="3"/>
      <c r="E50" s="3"/>
    </row>
    <row r="51" spans="1:5" ht="12.75">
      <c r="A51" s="3"/>
      <c r="B51" s="3"/>
      <c r="C51" s="3"/>
      <c r="D51" s="3"/>
      <c r="E51"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L49"/>
  <sheetViews>
    <sheetView workbookViewId="0" topLeftCell="A1">
      <selection activeCell="A1" sqref="A1"/>
    </sheetView>
  </sheetViews>
  <sheetFormatPr defaultColWidth="9.140625" defaultRowHeight="12.75"/>
  <cols>
    <col min="2" max="2" width="10.7109375" style="0" customWidth="1"/>
    <col min="4" max="4" width="9.7109375" style="0" customWidth="1"/>
    <col min="5" max="5" width="11.140625" style="0" customWidth="1"/>
    <col min="6" max="7" width="10.7109375" style="0" customWidth="1"/>
    <col min="9" max="9" width="4.7109375" style="0" customWidth="1"/>
    <col min="10" max="10" width="10.7109375" style="0" customWidth="1"/>
    <col min="12" max="12" width="10.7109375" style="0" customWidth="1"/>
  </cols>
  <sheetData>
    <row r="1" ht="18.75">
      <c r="D1" s="17" t="str">
        <f>step1!D1</f>
        <v>Expected value</v>
      </c>
    </row>
    <row r="2" ht="18.75">
      <c r="D2" s="17" t="str">
        <f>step1!D2</f>
        <v>Manufacturing line problems</v>
      </c>
    </row>
    <row r="5" spans="1:9" ht="12.75">
      <c r="A5" s="2"/>
      <c r="B5" s="28" t="str">
        <f>step1!B5</f>
        <v>Specific Motors has planned a new manufacturing line for micro-motors.  The after-tax</v>
      </c>
      <c r="C5" s="29"/>
      <c r="D5" s="29"/>
      <c r="E5" s="29"/>
      <c r="F5" s="29"/>
      <c r="G5" s="29"/>
      <c r="H5" s="29"/>
      <c r="I5" s="30"/>
    </row>
    <row r="6" spans="1:9" ht="12.75">
      <c r="A6" s="2"/>
      <c r="B6" s="31" t="str">
        <f>step1!B6</f>
        <v>economic analysis is shown below.  However, the given costs and sales are only the</v>
      </c>
      <c r="C6" s="32"/>
      <c r="D6" s="32"/>
      <c r="E6" s="32"/>
      <c r="F6" s="32"/>
      <c r="G6" s="32"/>
      <c r="H6" s="41"/>
      <c r="I6" s="34"/>
    </row>
    <row r="7" spans="1:9" ht="12.75">
      <c r="A7" s="2"/>
      <c r="B7" s="31" t="str">
        <f>step1!B7</f>
        <v>most likely values.  Pessimistically, there is a 10% chance that the price per unit is</v>
      </c>
      <c r="C7" s="32"/>
      <c r="D7" s="32"/>
      <c r="E7" s="32"/>
      <c r="F7" s="32"/>
      <c r="G7" s="32"/>
      <c r="H7" s="32"/>
      <c r="I7" s="34"/>
    </row>
    <row r="8" spans="1:9" ht="12.75">
      <c r="A8" s="2"/>
      <c r="B8" s="31" t="str">
        <f>step1!B8</f>
        <v>$14, cost per unit is $7 and sales are 60000.      Optimistically, there is a 25% chance</v>
      </c>
      <c r="C8" s="32"/>
      <c r="D8" s="32"/>
      <c r="E8" s="32"/>
      <c r="F8" s="32"/>
      <c r="G8" s="32"/>
      <c r="H8" s="32"/>
      <c r="I8" s="34"/>
    </row>
    <row r="9" spans="1:9" ht="12.75">
      <c r="A9" s="2"/>
      <c r="B9" s="31" t="str">
        <f>step1!B9</f>
        <v>that the price per unit is $16, the cost per unit is $3.5, and the sales are 120000.  Find</v>
      </c>
      <c r="C9" s="32"/>
      <c r="D9" s="32"/>
      <c r="E9" s="32"/>
      <c r="F9" s="32"/>
      <c r="G9" s="32"/>
      <c r="H9" s="32"/>
      <c r="I9" s="34"/>
    </row>
    <row r="10" spans="1:9" ht="12.75">
      <c r="A10" s="2"/>
      <c r="B10" s="37" t="str">
        <f>step1!B10</f>
        <v>the expected present value of the line to see if it should be built, given MARR of 25%.</v>
      </c>
      <c r="C10" s="38"/>
      <c r="D10" s="38"/>
      <c r="E10" s="38"/>
      <c r="F10" s="42"/>
      <c r="G10" s="38"/>
      <c r="H10" s="38"/>
      <c r="I10" s="40"/>
    </row>
    <row r="12" spans="1:9" ht="15.75">
      <c r="A12" s="43" t="s">
        <v>2</v>
      </c>
      <c r="B12" s="22" t="s">
        <v>7</v>
      </c>
      <c r="C12" s="19" t="s">
        <v>49</v>
      </c>
      <c r="D12" s="5"/>
      <c r="E12" s="5"/>
      <c r="F12" s="5"/>
      <c r="G12" s="5"/>
      <c r="H12" s="5"/>
      <c r="I12" s="6"/>
    </row>
    <row r="13" spans="1:9" ht="15">
      <c r="A13" s="24"/>
      <c r="B13" s="23" t="s">
        <v>7</v>
      </c>
      <c r="C13" s="18" t="s">
        <v>50</v>
      </c>
      <c r="D13" s="2"/>
      <c r="E13" s="2"/>
      <c r="F13" s="2"/>
      <c r="G13" s="2"/>
      <c r="H13" s="2"/>
      <c r="I13" s="8"/>
    </row>
    <row r="14" spans="1:9" ht="15">
      <c r="A14" s="24"/>
      <c r="B14" s="23" t="s">
        <v>7</v>
      </c>
      <c r="C14" s="18" t="s">
        <v>51</v>
      </c>
      <c r="D14" s="2"/>
      <c r="E14" s="2"/>
      <c r="F14" s="2"/>
      <c r="G14" s="2"/>
      <c r="H14" s="2"/>
      <c r="I14" s="8"/>
    </row>
    <row r="15" spans="1:9" ht="15.75">
      <c r="A15" s="25"/>
      <c r="B15" s="26"/>
      <c r="C15" s="20" t="s">
        <v>9</v>
      </c>
      <c r="D15" s="1"/>
      <c r="E15" s="1"/>
      <c r="F15" s="1"/>
      <c r="G15" s="1"/>
      <c r="H15" s="1"/>
      <c r="I15" s="10"/>
    </row>
    <row r="16" spans="1:7" ht="12.75">
      <c r="A16" s="3"/>
      <c r="B16" s="3"/>
      <c r="C16" s="3"/>
      <c r="D16" s="3"/>
      <c r="E16" s="3"/>
      <c r="F16" s="3"/>
      <c r="G16" s="47"/>
    </row>
    <row r="17" spans="1:7" ht="12.75">
      <c r="A17" s="3"/>
      <c r="B17" s="3"/>
      <c r="C17" s="3"/>
      <c r="D17" s="3"/>
      <c r="E17" s="3"/>
      <c r="F17" s="3"/>
      <c r="G17" s="3"/>
    </row>
    <row r="18" spans="2:9" ht="12.75">
      <c r="B18" s="56" t="s">
        <v>29</v>
      </c>
      <c r="C18" s="5"/>
      <c r="D18" s="5"/>
      <c r="E18" s="86">
        <v>15</v>
      </c>
      <c r="G18" s="58" t="s">
        <v>24</v>
      </c>
      <c r="H18" s="59"/>
      <c r="I18" s="60">
        <v>0.4</v>
      </c>
    </row>
    <row r="19" spans="2:9" ht="12.75">
      <c r="B19" s="7" t="s">
        <v>30</v>
      </c>
      <c r="C19" s="2"/>
      <c r="D19" s="2"/>
      <c r="E19" s="87">
        <v>5</v>
      </c>
      <c r="G19" s="9" t="s">
        <v>31</v>
      </c>
      <c r="H19" s="1"/>
      <c r="I19" s="61">
        <v>0.25</v>
      </c>
    </row>
    <row r="20" spans="2:5" ht="12.75">
      <c r="B20" s="9" t="s">
        <v>32</v>
      </c>
      <c r="C20" s="1"/>
      <c r="D20" s="1"/>
      <c r="E20" s="88">
        <v>80000</v>
      </c>
    </row>
    <row r="22" spans="1:12" ht="25.5">
      <c r="A22" s="12" t="s">
        <v>1</v>
      </c>
      <c r="B22" s="49" t="s">
        <v>14</v>
      </c>
      <c r="C22" s="49" t="s">
        <v>15</v>
      </c>
      <c r="D22" s="49" t="s">
        <v>23</v>
      </c>
      <c r="E22" s="49" t="s">
        <v>16</v>
      </c>
      <c r="F22" s="49" t="s">
        <v>17</v>
      </c>
      <c r="G22" s="49" t="s">
        <v>18</v>
      </c>
      <c r="H22" s="49" t="s">
        <v>19</v>
      </c>
      <c r="I22" s="49"/>
      <c r="J22" s="49" t="s">
        <v>20</v>
      </c>
      <c r="K22" s="49" t="s">
        <v>21</v>
      </c>
      <c r="L22" s="50" t="s">
        <v>22</v>
      </c>
    </row>
    <row r="23" spans="1:12" ht="12.75">
      <c r="A23" s="51">
        <v>0</v>
      </c>
      <c r="B23" s="48"/>
      <c r="C23" s="48"/>
      <c r="D23" s="2"/>
      <c r="E23" s="48"/>
      <c r="F23" s="48"/>
      <c r="G23" s="48">
        <f aca="true" t="shared" si="0" ref="G23:G29">B23-C23-E23+F23</f>
        <v>0</v>
      </c>
      <c r="H23" s="48">
        <f aca="true" t="shared" si="1" ref="H23:H29">$I$18*G23</f>
        <v>0</v>
      </c>
      <c r="I23" s="48"/>
      <c r="J23" s="48">
        <v>2000000</v>
      </c>
      <c r="K23" s="48"/>
      <c r="L23" s="52">
        <f aca="true" t="shared" si="2" ref="L23:L29">B23-C23-H23-J23+K23</f>
        <v>-2000000</v>
      </c>
    </row>
    <row r="24" spans="1:12" ht="12.75">
      <c r="A24" s="51">
        <v>1</v>
      </c>
      <c r="B24" s="48">
        <f aca="true" t="shared" si="3" ref="B24:B29">$E$18*$E$20</f>
        <v>1200000</v>
      </c>
      <c r="C24" s="48">
        <f aca="true" t="shared" si="4" ref="C24:C29">$E$19*$E$20</f>
        <v>400000</v>
      </c>
      <c r="D24" s="53">
        <v>0.2</v>
      </c>
      <c r="E24" s="48">
        <f aca="true" t="shared" si="5" ref="E24:E29">$J$23*D24</f>
        <v>400000</v>
      </c>
      <c r="F24" s="48"/>
      <c r="G24" s="48">
        <f t="shared" si="0"/>
        <v>400000</v>
      </c>
      <c r="H24" s="48">
        <f t="shared" si="1"/>
        <v>160000</v>
      </c>
      <c r="I24" s="48"/>
      <c r="J24" s="48"/>
      <c r="K24" s="48"/>
      <c r="L24" s="52">
        <f t="shared" si="2"/>
        <v>640000</v>
      </c>
    </row>
    <row r="25" spans="1:12" ht="12.75">
      <c r="A25" s="51">
        <v>2</v>
      </c>
      <c r="B25" s="48">
        <f t="shared" si="3"/>
        <v>1200000</v>
      </c>
      <c r="C25" s="48">
        <f t="shared" si="4"/>
        <v>400000</v>
      </c>
      <c r="D25" s="53">
        <v>0.32</v>
      </c>
      <c r="E25" s="48">
        <f t="shared" si="5"/>
        <v>640000</v>
      </c>
      <c r="F25" s="48"/>
      <c r="G25" s="48">
        <f t="shared" si="0"/>
        <v>160000</v>
      </c>
      <c r="H25" s="48">
        <f t="shared" si="1"/>
        <v>64000</v>
      </c>
      <c r="I25" s="48"/>
      <c r="J25" s="48"/>
      <c r="K25" s="48"/>
      <c r="L25" s="52">
        <f t="shared" si="2"/>
        <v>736000</v>
      </c>
    </row>
    <row r="26" spans="1:12" ht="12.75">
      <c r="A26" s="51">
        <v>3</v>
      </c>
      <c r="B26" s="48">
        <f t="shared" si="3"/>
        <v>1200000</v>
      </c>
      <c r="C26" s="48">
        <f t="shared" si="4"/>
        <v>400000</v>
      </c>
      <c r="D26" s="53">
        <v>0.192</v>
      </c>
      <c r="E26" s="48">
        <f t="shared" si="5"/>
        <v>384000</v>
      </c>
      <c r="F26" s="48"/>
      <c r="G26" s="48">
        <f t="shared" si="0"/>
        <v>416000</v>
      </c>
      <c r="H26" s="48">
        <f t="shared" si="1"/>
        <v>166400</v>
      </c>
      <c r="I26" s="48"/>
      <c r="J26" s="48"/>
      <c r="K26" s="48"/>
      <c r="L26" s="52">
        <f t="shared" si="2"/>
        <v>633600</v>
      </c>
    </row>
    <row r="27" spans="1:12" ht="12.75">
      <c r="A27" s="51">
        <v>4</v>
      </c>
      <c r="B27" s="48">
        <f t="shared" si="3"/>
        <v>1200000</v>
      </c>
      <c r="C27" s="48">
        <f t="shared" si="4"/>
        <v>400000</v>
      </c>
      <c r="D27" s="53">
        <v>0.1152</v>
      </c>
      <c r="E27" s="48">
        <f t="shared" si="5"/>
        <v>230400</v>
      </c>
      <c r="F27" s="48"/>
      <c r="G27" s="48">
        <f t="shared" si="0"/>
        <v>569600</v>
      </c>
      <c r="H27" s="48">
        <f t="shared" si="1"/>
        <v>227840</v>
      </c>
      <c r="I27" s="48"/>
      <c r="J27" s="48"/>
      <c r="K27" s="48"/>
      <c r="L27" s="52">
        <f t="shared" si="2"/>
        <v>572160</v>
      </c>
    </row>
    <row r="28" spans="1:12" ht="12.75">
      <c r="A28" s="51">
        <v>5</v>
      </c>
      <c r="B28" s="48">
        <f t="shared" si="3"/>
        <v>1200000</v>
      </c>
      <c r="C28" s="48">
        <f t="shared" si="4"/>
        <v>400000</v>
      </c>
      <c r="D28" s="53">
        <v>0.1152</v>
      </c>
      <c r="E28" s="48">
        <f t="shared" si="5"/>
        <v>230400</v>
      </c>
      <c r="F28" s="48"/>
      <c r="G28" s="48">
        <f t="shared" si="0"/>
        <v>569600</v>
      </c>
      <c r="H28" s="48">
        <f t="shared" si="1"/>
        <v>227840</v>
      </c>
      <c r="I28" s="48"/>
      <c r="J28" s="48"/>
      <c r="K28" s="48"/>
      <c r="L28" s="52">
        <f t="shared" si="2"/>
        <v>572160</v>
      </c>
    </row>
    <row r="29" spans="1:12" ht="12.75">
      <c r="A29" s="51">
        <v>6</v>
      </c>
      <c r="B29" s="48">
        <f t="shared" si="3"/>
        <v>1200000</v>
      </c>
      <c r="C29" s="48">
        <f t="shared" si="4"/>
        <v>400000</v>
      </c>
      <c r="D29" s="53">
        <v>0.0576</v>
      </c>
      <c r="E29" s="48">
        <f t="shared" si="5"/>
        <v>115200</v>
      </c>
      <c r="F29" s="48">
        <f>K29</f>
        <v>200000</v>
      </c>
      <c r="G29" s="48">
        <f t="shared" si="0"/>
        <v>884800</v>
      </c>
      <c r="H29" s="48">
        <f t="shared" si="1"/>
        <v>353920</v>
      </c>
      <c r="I29" s="48"/>
      <c r="J29" s="48"/>
      <c r="K29" s="48">
        <v>200000</v>
      </c>
      <c r="L29" s="52">
        <f t="shared" si="2"/>
        <v>646080</v>
      </c>
    </row>
    <row r="30" spans="1:12" ht="12.75">
      <c r="A30" s="9"/>
      <c r="B30" s="1"/>
      <c r="C30" s="1"/>
      <c r="D30" s="1"/>
      <c r="E30" s="1"/>
      <c r="F30" s="1"/>
      <c r="G30" s="1"/>
      <c r="H30" s="1"/>
      <c r="I30" s="1"/>
      <c r="J30" s="1"/>
      <c r="K30" s="1"/>
      <c r="L30" s="10"/>
    </row>
    <row r="31" spans="1:12" ht="12.75">
      <c r="A31" s="3"/>
      <c r="B31" s="3"/>
      <c r="C31" s="4"/>
      <c r="G31" s="3"/>
      <c r="H31" s="3"/>
      <c r="I31" s="3"/>
      <c r="L31" s="54"/>
    </row>
    <row r="32" spans="1:12" ht="12.75">
      <c r="A32" s="3"/>
      <c r="B32" s="3"/>
      <c r="C32" s="4"/>
      <c r="G32" s="3"/>
      <c r="H32" s="3"/>
      <c r="I32" s="3"/>
      <c r="J32" s="12" t="s">
        <v>43</v>
      </c>
      <c r="K32" s="62"/>
      <c r="L32" s="78">
        <f>L23+NPV(I19,L24:L29)</f>
        <v>-101348.67967999983</v>
      </c>
    </row>
    <row r="33" spans="1:9" ht="12.75">
      <c r="A33" s="3"/>
      <c r="B33" s="70" t="s">
        <v>33</v>
      </c>
      <c r="C33" s="62"/>
      <c r="D33" s="62"/>
      <c r="E33" s="62" t="s">
        <v>37</v>
      </c>
      <c r="F33" s="71" t="s">
        <v>38</v>
      </c>
      <c r="G33" s="72"/>
      <c r="H33" s="3"/>
      <c r="I33" s="3"/>
    </row>
    <row r="34" spans="1:9" ht="12.75">
      <c r="A34" s="3"/>
      <c r="B34" s="63" t="s">
        <v>34</v>
      </c>
      <c r="C34" s="2"/>
      <c r="D34" s="3"/>
      <c r="E34" s="57">
        <f>1-step1!N8-step1!N10</f>
        <v>0.65</v>
      </c>
      <c r="F34" s="73">
        <f>final!L32</f>
        <v>-101348.67967999983</v>
      </c>
      <c r="G34" s="64"/>
      <c r="H34" s="3"/>
      <c r="I34" s="3"/>
    </row>
    <row r="35" spans="1:9" ht="12.75">
      <c r="A35" s="3"/>
      <c r="B35" s="63" t="s">
        <v>35</v>
      </c>
      <c r="C35" s="2"/>
      <c r="D35" s="3"/>
      <c r="E35" s="89"/>
      <c r="F35" s="79"/>
      <c r="G35" s="11"/>
      <c r="H35" s="3"/>
      <c r="I35" s="3"/>
    </row>
    <row r="36" spans="1:9" ht="12.75">
      <c r="A36" s="3"/>
      <c r="B36" s="63" t="s">
        <v>36</v>
      </c>
      <c r="C36" s="2"/>
      <c r="D36" s="3"/>
      <c r="G36" s="65"/>
      <c r="H36" s="14"/>
      <c r="I36" s="3"/>
    </row>
    <row r="37" spans="1:9" ht="12.75">
      <c r="A37" s="3"/>
      <c r="B37" s="66"/>
      <c r="C37" s="4"/>
      <c r="D37" s="3"/>
      <c r="E37" s="3"/>
      <c r="F37" s="3"/>
      <c r="G37" s="11"/>
      <c r="H37" s="3"/>
      <c r="I37" s="3"/>
    </row>
    <row r="38" spans="1:9" ht="12.75">
      <c r="A38" s="3"/>
      <c r="B38" s="66"/>
      <c r="C38" s="4"/>
      <c r="D38" s="3"/>
      <c r="E38" s="3"/>
      <c r="F38" s="73"/>
      <c r="G38" s="11"/>
      <c r="H38" s="3"/>
      <c r="I38" s="3"/>
    </row>
    <row r="39" spans="1:9" ht="12.75">
      <c r="A39" s="3"/>
      <c r="B39" s="66"/>
      <c r="C39" s="4"/>
      <c r="D39" s="3"/>
      <c r="E39" s="3"/>
      <c r="F39" s="3"/>
      <c r="G39" s="11"/>
      <c r="H39" s="3"/>
      <c r="I39" s="3"/>
    </row>
    <row r="40" spans="1:9" ht="12.75">
      <c r="A40" s="3"/>
      <c r="B40" s="67"/>
      <c r="C40" s="68"/>
      <c r="D40" s="69"/>
      <c r="E40" s="84"/>
      <c r="F40" s="69"/>
      <c r="G40" s="85"/>
      <c r="H40" s="3"/>
      <c r="I40" s="3"/>
    </row>
    <row r="41" spans="1:7" ht="12.75">
      <c r="A41" s="3"/>
      <c r="B41" s="3"/>
      <c r="C41" s="4"/>
      <c r="D41" s="4"/>
      <c r="E41" s="3"/>
      <c r="F41" s="3"/>
      <c r="G41" s="3"/>
    </row>
    <row r="42" spans="1:7" ht="12.75">
      <c r="A42" s="3"/>
      <c r="B42" s="3"/>
      <c r="C42" s="4"/>
      <c r="D42" s="4"/>
      <c r="E42" s="3"/>
      <c r="F42" s="3"/>
      <c r="G42" s="3"/>
    </row>
    <row r="43" spans="1:7" ht="12.75">
      <c r="A43" s="3"/>
      <c r="B43" s="4"/>
      <c r="C43" s="4"/>
      <c r="D43" s="4"/>
      <c r="E43" s="3"/>
      <c r="F43" s="3"/>
      <c r="G43" s="3"/>
    </row>
    <row r="44" spans="1:7" ht="12.75">
      <c r="A44" s="3"/>
      <c r="B44" s="3"/>
      <c r="C44" s="3"/>
      <c r="D44" s="3"/>
      <c r="E44" s="3"/>
      <c r="F44" s="3"/>
      <c r="G44" s="3"/>
    </row>
    <row r="45" spans="1:7" ht="12.75">
      <c r="A45" s="3"/>
      <c r="B45" s="3"/>
      <c r="C45" s="3"/>
      <c r="D45" s="3"/>
      <c r="E45" s="3"/>
      <c r="F45" s="3"/>
      <c r="G45" s="3"/>
    </row>
    <row r="46" spans="1:7" ht="12.75">
      <c r="A46" s="3"/>
      <c r="B46" s="3"/>
      <c r="C46" s="3"/>
      <c r="D46" s="3"/>
      <c r="E46" s="3"/>
      <c r="F46" s="3"/>
      <c r="G46" s="3"/>
    </row>
    <row r="47" spans="1:7" ht="12.75">
      <c r="A47" s="3"/>
      <c r="B47" s="3"/>
      <c r="C47" s="3"/>
      <c r="D47" s="3"/>
      <c r="E47" s="3"/>
      <c r="F47" s="3"/>
      <c r="G47" s="3"/>
    </row>
    <row r="48" spans="1:7" ht="12.75">
      <c r="A48" s="3"/>
      <c r="B48" s="3"/>
      <c r="C48" s="3"/>
      <c r="D48" s="3"/>
      <c r="E48" s="3"/>
      <c r="F48" s="3"/>
      <c r="G48" s="3"/>
    </row>
    <row r="49" spans="1:7" ht="12.75">
      <c r="A49" s="3"/>
      <c r="B49" s="3"/>
      <c r="C49" s="3"/>
      <c r="D49" s="3"/>
      <c r="E49" s="3"/>
      <c r="F49" s="3"/>
      <c r="G49" s="3"/>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L43"/>
  <sheetViews>
    <sheetView workbookViewId="0" topLeftCell="A15">
      <selection activeCell="A1" sqref="A1"/>
    </sheetView>
  </sheetViews>
  <sheetFormatPr defaultColWidth="9.140625" defaultRowHeight="12.75"/>
  <cols>
    <col min="2" max="2" width="10.7109375" style="0" customWidth="1"/>
    <col min="4" max="4" width="9.7109375" style="0" customWidth="1"/>
    <col min="5" max="5" width="11.140625" style="0" customWidth="1"/>
    <col min="6" max="7" width="10.7109375" style="0" customWidth="1"/>
    <col min="9" max="9" width="4.7109375" style="0" customWidth="1"/>
    <col min="10" max="10" width="10.7109375" style="0" customWidth="1"/>
    <col min="12" max="12" width="10.7109375" style="0" customWidth="1"/>
  </cols>
  <sheetData>
    <row r="1" ht="18.75">
      <c r="D1" s="17" t="str">
        <f>step1!D1</f>
        <v>Expected value</v>
      </c>
    </row>
    <row r="2" ht="18.75">
      <c r="D2" s="17" t="str">
        <f>step1!D2</f>
        <v>Manufacturing line problems</v>
      </c>
    </row>
    <row r="5" spans="1:9" ht="12.75">
      <c r="A5" s="2"/>
      <c r="B5" s="28" t="str">
        <f>step1!B5</f>
        <v>Specific Motors has planned a new manufacturing line for micro-motors.  The after-tax</v>
      </c>
      <c r="C5" s="29"/>
      <c r="D5" s="29"/>
      <c r="E5" s="29"/>
      <c r="F5" s="29"/>
      <c r="G5" s="29"/>
      <c r="H5" s="29"/>
      <c r="I5" s="30"/>
    </row>
    <row r="6" spans="1:9" ht="12.75">
      <c r="A6" s="2"/>
      <c r="B6" s="31" t="str">
        <f>step1!B6</f>
        <v>economic analysis is shown below.  However, the given costs and sales are only the</v>
      </c>
      <c r="C6" s="32"/>
      <c r="D6" s="32"/>
      <c r="E6" s="32"/>
      <c r="F6" s="32"/>
      <c r="G6" s="32"/>
      <c r="H6" s="41"/>
      <c r="I6" s="34"/>
    </row>
    <row r="7" spans="1:9" ht="12.75">
      <c r="A7" s="2"/>
      <c r="B7" s="31" t="str">
        <f>step1!B7</f>
        <v>most likely values.  Pessimistically, there is a 10% chance that the price per unit is</v>
      </c>
      <c r="C7" s="32"/>
      <c r="D7" s="32"/>
      <c r="E7" s="32"/>
      <c r="F7" s="32"/>
      <c r="G7" s="32"/>
      <c r="H7" s="32"/>
      <c r="I7" s="34"/>
    </row>
    <row r="8" spans="1:9" ht="12.75">
      <c r="A8" s="2"/>
      <c r="B8" s="31" t="str">
        <f>step1!B8</f>
        <v>$14, cost per unit is $7 and sales are 60000.      Optimistically, there is a 25% chance</v>
      </c>
      <c r="C8" s="32"/>
      <c r="D8" s="32"/>
      <c r="E8" s="32"/>
      <c r="F8" s="32"/>
      <c r="G8" s="32"/>
      <c r="H8" s="32"/>
      <c r="I8" s="34"/>
    </row>
    <row r="9" spans="1:9" ht="12.75">
      <c r="A9" s="2"/>
      <c r="B9" s="31" t="str">
        <f>step1!B9</f>
        <v>that the price per unit is $16, the cost per unit is $3.5, and the sales are 120000.  Find</v>
      </c>
      <c r="C9" s="32"/>
      <c r="D9" s="32"/>
      <c r="E9" s="32"/>
      <c r="F9" s="32"/>
      <c r="G9" s="32"/>
      <c r="H9" s="32"/>
      <c r="I9" s="34"/>
    </row>
    <row r="10" spans="1:9" ht="12.75">
      <c r="A10" s="2"/>
      <c r="B10" s="37" t="str">
        <f>step1!B10</f>
        <v>the expected present value of the line to see if it should be built, given MARR of 25%.</v>
      </c>
      <c r="C10" s="38"/>
      <c r="D10" s="38"/>
      <c r="E10" s="38"/>
      <c r="F10" s="42"/>
      <c r="G10" s="38"/>
      <c r="H10" s="38"/>
      <c r="I10" s="40"/>
    </row>
    <row r="12" spans="1:9" ht="15.75">
      <c r="A12" s="43" t="s">
        <v>3</v>
      </c>
      <c r="B12" s="22" t="s">
        <v>7</v>
      </c>
      <c r="C12" s="19" t="s">
        <v>52</v>
      </c>
      <c r="D12" s="5"/>
      <c r="E12" s="5"/>
      <c r="F12" s="5"/>
      <c r="G12" s="5"/>
      <c r="H12" s="5"/>
      <c r="I12" s="6"/>
    </row>
    <row r="13" spans="1:9" ht="15">
      <c r="A13" s="24"/>
      <c r="B13" s="23" t="s">
        <v>7</v>
      </c>
      <c r="C13" s="18" t="s">
        <v>53</v>
      </c>
      <c r="D13" s="2"/>
      <c r="E13" s="2"/>
      <c r="F13" s="2"/>
      <c r="G13" s="2"/>
      <c r="H13" s="2"/>
      <c r="I13" s="8"/>
    </row>
    <row r="14" spans="1:9" ht="15">
      <c r="A14" s="24"/>
      <c r="B14" s="23" t="s">
        <v>7</v>
      </c>
      <c r="C14" s="18" t="s">
        <v>54</v>
      </c>
      <c r="D14" s="2"/>
      <c r="E14" s="2"/>
      <c r="F14" s="2"/>
      <c r="G14" s="2"/>
      <c r="H14" s="2"/>
      <c r="I14" s="8"/>
    </row>
    <row r="15" spans="1:9" ht="15.75">
      <c r="A15" s="25"/>
      <c r="B15" s="27"/>
      <c r="C15" s="20" t="s">
        <v>12</v>
      </c>
      <c r="D15" s="1"/>
      <c r="E15" s="1"/>
      <c r="F15" s="1"/>
      <c r="G15" s="1"/>
      <c r="H15" s="1"/>
      <c r="I15" s="10"/>
    </row>
    <row r="16" spans="1:9" ht="12.75">
      <c r="A16" s="3"/>
      <c r="B16" s="3"/>
      <c r="C16" s="3"/>
      <c r="D16" s="3"/>
      <c r="E16" s="3"/>
      <c r="F16" s="3"/>
      <c r="G16" s="47"/>
      <c r="H16" s="3"/>
      <c r="I16" s="3"/>
    </row>
    <row r="17" spans="1:9" ht="12.75">
      <c r="A17" s="3"/>
      <c r="B17" s="3"/>
      <c r="C17" s="3"/>
      <c r="D17" s="3"/>
      <c r="E17" s="3"/>
      <c r="F17" s="3"/>
      <c r="G17" s="3"/>
      <c r="H17" s="3"/>
      <c r="I17" s="3"/>
    </row>
    <row r="18" spans="2:9" ht="12.75">
      <c r="B18" s="56" t="s">
        <v>29</v>
      </c>
      <c r="C18" s="5"/>
      <c r="D18" s="5"/>
      <c r="E18" s="95">
        <v>14</v>
      </c>
      <c r="G18" s="58" t="s">
        <v>24</v>
      </c>
      <c r="H18" s="59"/>
      <c r="I18" s="60">
        <v>0.4</v>
      </c>
    </row>
    <row r="19" spans="2:9" ht="12.75">
      <c r="B19" s="7" t="s">
        <v>30</v>
      </c>
      <c r="C19" s="2"/>
      <c r="D19" s="2"/>
      <c r="E19" s="96">
        <v>7</v>
      </c>
      <c r="G19" s="9" t="s">
        <v>31</v>
      </c>
      <c r="H19" s="1"/>
      <c r="I19" s="61">
        <v>0.25</v>
      </c>
    </row>
    <row r="20" spans="2:5" ht="12.75">
      <c r="B20" s="9" t="s">
        <v>32</v>
      </c>
      <c r="C20" s="1"/>
      <c r="D20" s="1"/>
      <c r="E20" s="97">
        <v>60000</v>
      </c>
    </row>
    <row r="22" spans="1:12" ht="25.5">
      <c r="A22" s="12" t="s">
        <v>1</v>
      </c>
      <c r="B22" s="49" t="s">
        <v>14</v>
      </c>
      <c r="C22" s="49" t="s">
        <v>15</v>
      </c>
      <c r="D22" s="49" t="s">
        <v>23</v>
      </c>
      <c r="E22" s="49" t="s">
        <v>16</v>
      </c>
      <c r="F22" s="49" t="s">
        <v>17</v>
      </c>
      <c r="G22" s="49" t="s">
        <v>18</v>
      </c>
      <c r="H22" s="49" t="s">
        <v>19</v>
      </c>
      <c r="I22" s="49"/>
      <c r="J22" s="49" t="s">
        <v>20</v>
      </c>
      <c r="K22" s="49" t="s">
        <v>21</v>
      </c>
      <c r="L22" s="50" t="s">
        <v>22</v>
      </c>
    </row>
    <row r="23" spans="1:12" ht="12.75">
      <c r="A23" s="51">
        <v>0</v>
      </c>
      <c r="B23" s="48"/>
      <c r="C23" s="48"/>
      <c r="D23" s="2"/>
      <c r="E23" s="48"/>
      <c r="F23" s="48"/>
      <c r="G23" s="48">
        <f aca="true" t="shared" si="0" ref="G23:G29">B23-C23-E23+F23</f>
        <v>0</v>
      </c>
      <c r="H23" s="48">
        <f aca="true" t="shared" si="1" ref="H23:H29">$I$18*G23</f>
        <v>0</v>
      </c>
      <c r="I23" s="48"/>
      <c r="J23" s="48">
        <v>2000000</v>
      </c>
      <c r="K23" s="48"/>
      <c r="L23" s="52">
        <f aca="true" t="shared" si="2" ref="L23:L29">B23-C23-H23-J23+K23</f>
        <v>-2000000</v>
      </c>
    </row>
    <row r="24" spans="1:12" ht="12.75">
      <c r="A24" s="51">
        <v>1</v>
      </c>
      <c r="B24" s="48">
        <f aca="true" t="shared" si="3" ref="B24:B29">$E$18*$E$20</f>
        <v>840000</v>
      </c>
      <c r="C24" s="48">
        <f aca="true" t="shared" si="4" ref="C24:C29">$E$19*$E$20</f>
        <v>420000</v>
      </c>
      <c r="D24" s="53">
        <v>0.2</v>
      </c>
      <c r="E24" s="48">
        <f aca="true" t="shared" si="5" ref="E24:E29">$J$23*D24</f>
        <v>400000</v>
      </c>
      <c r="F24" s="48"/>
      <c r="G24" s="48">
        <f t="shared" si="0"/>
        <v>20000</v>
      </c>
      <c r="H24" s="48">
        <f t="shared" si="1"/>
        <v>8000</v>
      </c>
      <c r="I24" s="48"/>
      <c r="J24" s="48"/>
      <c r="K24" s="48"/>
      <c r="L24" s="52">
        <f t="shared" si="2"/>
        <v>412000</v>
      </c>
    </row>
    <row r="25" spans="1:12" ht="12.75">
      <c r="A25" s="51">
        <v>2</v>
      </c>
      <c r="B25" s="48">
        <f t="shared" si="3"/>
        <v>840000</v>
      </c>
      <c r="C25" s="48">
        <f t="shared" si="4"/>
        <v>420000</v>
      </c>
      <c r="D25" s="53">
        <v>0.32</v>
      </c>
      <c r="E25" s="48">
        <f t="shared" si="5"/>
        <v>640000</v>
      </c>
      <c r="F25" s="48"/>
      <c r="G25" s="48">
        <f t="shared" si="0"/>
        <v>-220000</v>
      </c>
      <c r="H25" s="48">
        <f t="shared" si="1"/>
        <v>-88000</v>
      </c>
      <c r="I25" s="48"/>
      <c r="J25" s="48"/>
      <c r="K25" s="48"/>
      <c r="L25" s="52">
        <f t="shared" si="2"/>
        <v>508000</v>
      </c>
    </row>
    <row r="26" spans="1:12" ht="12.75">
      <c r="A26" s="51">
        <v>3</v>
      </c>
      <c r="B26" s="48">
        <f t="shared" si="3"/>
        <v>840000</v>
      </c>
      <c r="C26" s="48">
        <f t="shared" si="4"/>
        <v>420000</v>
      </c>
      <c r="D26" s="53">
        <v>0.192</v>
      </c>
      <c r="E26" s="48">
        <f t="shared" si="5"/>
        <v>384000</v>
      </c>
      <c r="F26" s="48"/>
      <c r="G26" s="48">
        <f t="shared" si="0"/>
        <v>36000</v>
      </c>
      <c r="H26" s="48">
        <f t="shared" si="1"/>
        <v>14400</v>
      </c>
      <c r="I26" s="48"/>
      <c r="J26" s="48"/>
      <c r="K26" s="48"/>
      <c r="L26" s="52">
        <f t="shared" si="2"/>
        <v>405600</v>
      </c>
    </row>
    <row r="27" spans="1:12" ht="12.75">
      <c r="A27" s="51">
        <v>4</v>
      </c>
      <c r="B27" s="48">
        <f t="shared" si="3"/>
        <v>840000</v>
      </c>
      <c r="C27" s="48">
        <f t="shared" si="4"/>
        <v>420000</v>
      </c>
      <c r="D27" s="53">
        <v>0.1152</v>
      </c>
      <c r="E27" s="48">
        <f t="shared" si="5"/>
        <v>230400</v>
      </c>
      <c r="F27" s="48"/>
      <c r="G27" s="48">
        <f t="shared" si="0"/>
        <v>189600</v>
      </c>
      <c r="H27" s="48">
        <f t="shared" si="1"/>
        <v>75840</v>
      </c>
      <c r="I27" s="48"/>
      <c r="J27" s="48"/>
      <c r="K27" s="48"/>
      <c r="L27" s="52">
        <f t="shared" si="2"/>
        <v>344160</v>
      </c>
    </row>
    <row r="28" spans="1:12" ht="12.75">
      <c r="A28" s="51">
        <v>5</v>
      </c>
      <c r="B28" s="48">
        <f t="shared" si="3"/>
        <v>840000</v>
      </c>
      <c r="C28" s="48">
        <f t="shared" si="4"/>
        <v>420000</v>
      </c>
      <c r="D28" s="53">
        <v>0.1152</v>
      </c>
      <c r="E28" s="48">
        <f t="shared" si="5"/>
        <v>230400</v>
      </c>
      <c r="F28" s="48"/>
      <c r="G28" s="48">
        <f t="shared" si="0"/>
        <v>189600</v>
      </c>
      <c r="H28" s="48">
        <f t="shared" si="1"/>
        <v>75840</v>
      </c>
      <c r="I28" s="48"/>
      <c r="J28" s="48"/>
      <c r="K28" s="48"/>
      <c r="L28" s="52">
        <f t="shared" si="2"/>
        <v>344160</v>
      </c>
    </row>
    <row r="29" spans="1:12" ht="12.75">
      <c r="A29" s="51">
        <v>6</v>
      </c>
      <c r="B29" s="48">
        <f t="shared" si="3"/>
        <v>840000</v>
      </c>
      <c r="C29" s="48">
        <f t="shared" si="4"/>
        <v>420000</v>
      </c>
      <c r="D29" s="53">
        <v>0.0576</v>
      </c>
      <c r="E29" s="48">
        <f t="shared" si="5"/>
        <v>115200</v>
      </c>
      <c r="F29" s="48">
        <f>K29</f>
        <v>200000</v>
      </c>
      <c r="G29" s="48">
        <f t="shared" si="0"/>
        <v>504800</v>
      </c>
      <c r="H29" s="48">
        <f t="shared" si="1"/>
        <v>201920</v>
      </c>
      <c r="I29" s="48"/>
      <c r="J29" s="48"/>
      <c r="K29" s="48">
        <v>200000</v>
      </c>
      <c r="L29" s="52">
        <f t="shared" si="2"/>
        <v>418080</v>
      </c>
    </row>
    <row r="30" spans="1:12" ht="12.75">
      <c r="A30" s="9"/>
      <c r="B30" s="1"/>
      <c r="C30" s="1"/>
      <c r="D30" s="1"/>
      <c r="E30" s="1"/>
      <c r="F30" s="1"/>
      <c r="G30" s="1"/>
      <c r="H30" s="1"/>
      <c r="I30" s="1"/>
      <c r="J30" s="1"/>
      <c r="K30" s="1"/>
      <c r="L30" s="10"/>
    </row>
    <row r="31" spans="1:12" ht="12.75">
      <c r="A31" s="3"/>
      <c r="B31" s="3"/>
      <c r="C31" s="4"/>
      <c r="G31" s="3"/>
      <c r="H31" s="3"/>
      <c r="I31" s="3"/>
      <c r="L31" s="54"/>
    </row>
    <row r="32" spans="1:12" ht="12.75">
      <c r="A32" s="3"/>
      <c r="B32" s="3"/>
      <c r="C32" s="4"/>
      <c r="G32" s="3"/>
      <c r="H32" s="3"/>
      <c r="I32" s="3"/>
      <c r="J32" s="12" t="s">
        <v>43</v>
      </c>
      <c r="K32" s="62"/>
      <c r="L32" s="78">
        <f>L23+NPV(I19,L24:L29)</f>
        <v>-774273.3516800001</v>
      </c>
    </row>
    <row r="33" spans="1:9" ht="12.75">
      <c r="A33" s="3"/>
      <c r="B33" s="70" t="s">
        <v>33</v>
      </c>
      <c r="C33" s="62"/>
      <c r="D33" s="62"/>
      <c r="E33" s="62" t="s">
        <v>37</v>
      </c>
      <c r="F33" s="71" t="s">
        <v>38</v>
      </c>
      <c r="G33" s="72"/>
      <c r="H33" s="3"/>
      <c r="I33" s="3"/>
    </row>
    <row r="34" spans="1:9" ht="12.75">
      <c r="A34" s="3"/>
      <c r="B34" s="63" t="s">
        <v>34</v>
      </c>
      <c r="C34" s="2"/>
      <c r="D34" s="3"/>
      <c r="E34" s="57">
        <f>1-step1!N8-step1!N10</f>
        <v>0.65</v>
      </c>
      <c r="F34" s="73">
        <f>final!L32</f>
        <v>-101348.67967999983</v>
      </c>
      <c r="G34" s="64"/>
      <c r="H34" s="3"/>
      <c r="I34" s="3"/>
    </row>
    <row r="35" spans="1:9" ht="12.75">
      <c r="A35" s="3"/>
      <c r="B35" s="63" t="s">
        <v>35</v>
      </c>
      <c r="C35" s="2"/>
      <c r="D35" s="3"/>
      <c r="E35" s="57">
        <f>step1!N8</f>
        <v>0.1</v>
      </c>
      <c r="F35" s="73">
        <f>final!F35</f>
        <v>-774273.3516800001</v>
      </c>
      <c r="G35" s="11"/>
      <c r="H35" s="3"/>
      <c r="I35" s="3"/>
    </row>
    <row r="36" spans="1:9" ht="12.75">
      <c r="A36" s="3"/>
      <c r="B36" s="63" t="s">
        <v>36</v>
      </c>
      <c r="C36" s="2"/>
      <c r="D36" s="3"/>
      <c r="E36" s="89"/>
      <c r="F36" s="79"/>
      <c r="G36" s="65"/>
      <c r="H36" s="14"/>
      <c r="I36" s="3"/>
    </row>
    <row r="37" spans="1:9" ht="12.75">
      <c r="A37" s="3"/>
      <c r="B37" s="66"/>
      <c r="C37" s="4"/>
      <c r="D37" s="3"/>
      <c r="E37" s="3"/>
      <c r="F37" s="3"/>
      <c r="G37" s="11"/>
      <c r="H37" s="3"/>
      <c r="I37" s="3"/>
    </row>
    <row r="38" spans="1:9" ht="12.75">
      <c r="A38" s="3"/>
      <c r="B38" s="66"/>
      <c r="C38" s="4"/>
      <c r="D38" s="3"/>
      <c r="E38" s="3"/>
      <c r="F38" s="73"/>
      <c r="G38" s="11"/>
      <c r="H38" s="3"/>
      <c r="I38" s="3"/>
    </row>
    <row r="39" spans="1:9" ht="12.75">
      <c r="A39" s="3"/>
      <c r="B39" s="66"/>
      <c r="C39" s="4"/>
      <c r="D39" s="3"/>
      <c r="E39" s="3"/>
      <c r="F39" s="3"/>
      <c r="G39" s="11"/>
      <c r="H39" s="3"/>
      <c r="I39" s="3"/>
    </row>
    <row r="40" spans="1:9" ht="12.75">
      <c r="A40" s="3"/>
      <c r="B40" s="67"/>
      <c r="C40" s="68"/>
      <c r="D40" s="69"/>
      <c r="E40" s="84"/>
      <c r="F40" s="69"/>
      <c r="G40" s="85"/>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6"/>
      <c r="E43" s="3"/>
      <c r="F43" s="3"/>
      <c r="G43" s="3"/>
      <c r="H43" s="3"/>
      <c r="I43" s="3"/>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L46"/>
  <sheetViews>
    <sheetView workbookViewId="0" topLeftCell="A16">
      <selection activeCell="A1" sqref="A1"/>
    </sheetView>
  </sheetViews>
  <sheetFormatPr defaultColWidth="9.140625" defaultRowHeight="12.75"/>
  <cols>
    <col min="2" max="2" width="10.7109375" style="0" customWidth="1"/>
    <col min="4" max="4" width="9.7109375" style="0" customWidth="1"/>
    <col min="5" max="5" width="11.140625" style="0" customWidth="1"/>
    <col min="6" max="7" width="10.7109375" style="0" customWidth="1"/>
    <col min="9" max="9" width="4.7109375" style="0" customWidth="1"/>
    <col min="10" max="10" width="10.7109375" style="0" customWidth="1"/>
    <col min="12" max="12" width="10.7109375" style="0" customWidth="1"/>
  </cols>
  <sheetData>
    <row r="1" ht="18.75">
      <c r="D1" s="17" t="str">
        <f>step1!D1</f>
        <v>Expected value</v>
      </c>
    </row>
    <row r="2" ht="18.75">
      <c r="D2" s="17" t="str">
        <f>step1!D2</f>
        <v>Manufacturing line problems</v>
      </c>
    </row>
    <row r="5" spans="1:9" ht="12.75">
      <c r="A5" s="2"/>
      <c r="B5" s="28" t="str">
        <f>step1!B5</f>
        <v>Specific Motors has planned a new manufacturing line for micro-motors.  The after-tax</v>
      </c>
      <c r="C5" s="29"/>
      <c r="D5" s="29"/>
      <c r="E5" s="29"/>
      <c r="F5" s="29"/>
      <c r="G5" s="29"/>
      <c r="H5" s="29"/>
      <c r="I5" s="30"/>
    </row>
    <row r="6" spans="1:9" ht="12.75">
      <c r="A6" s="2"/>
      <c r="B6" s="31" t="str">
        <f>step1!B6</f>
        <v>economic analysis is shown below.  However, the given costs and sales are only the</v>
      </c>
      <c r="C6" s="32"/>
      <c r="D6" s="32"/>
      <c r="E6" s="32"/>
      <c r="F6" s="32"/>
      <c r="G6" s="32"/>
      <c r="H6" s="41"/>
      <c r="I6" s="34"/>
    </row>
    <row r="7" spans="1:9" ht="12.75">
      <c r="A7" s="2"/>
      <c r="B7" s="31" t="str">
        <f>step1!B7</f>
        <v>most likely values.  Pessimistically, there is a 10% chance that the price per unit is</v>
      </c>
      <c r="C7" s="32"/>
      <c r="D7" s="32"/>
      <c r="E7" s="32"/>
      <c r="F7" s="32"/>
      <c r="G7" s="32"/>
      <c r="H7" s="32"/>
      <c r="I7" s="34"/>
    </row>
    <row r="8" spans="1:9" ht="12.75">
      <c r="A8" s="2"/>
      <c r="B8" s="31" t="str">
        <f>step1!B8</f>
        <v>$14, cost per unit is $7 and sales are 60000.      Optimistically, there is a 25% chance</v>
      </c>
      <c r="C8" s="32"/>
      <c r="D8" s="32"/>
      <c r="E8" s="32"/>
      <c r="F8" s="32"/>
      <c r="G8" s="32"/>
      <c r="H8" s="32"/>
      <c r="I8" s="34"/>
    </row>
    <row r="9" spans="1:9" ht="12.75">
      <c r="A9" s="2"/>
      <c r="B9" s="31" t="str">
        <f>step1!B9</f>
        <v>that the price per unit is $16, the cost per unit is $3.5, and the sales are 120000.  Find</v>
      </c>
      <c r="C9" s="32"/>
      <c r="D9" s="32"/>
      <c r="E9" s="32"/>
      <c r="F9" s="32"/>
      <c r="G9" s="32"/>
      <c r="H9" s="32"/>
      <c r="I9" s="34"/>
    </row>
    <row r="10" spans="1:9" ht="12.75">
      <c r="A10" s="2"/>
      <c r="B10" s="37" t="str">
        <f>step1!B10</f>
        <v>the expected present value of the line to see if it should be built, given MARR of 25%.</v>
      </c>
      <c r="C10" s="38"/>
      <c r="D10" s="38"/>
      <c r="E10" s="38"/>
      <c r="F10" s="42"/>
      <c r="G10" s="38"/>
      <c r="H10" s="38"/>
      <c r="I10" s="40"/>
    </row>
    <row r="12" spans="1:9" ht="15.75">
      <c r="A12" s="43" t="s">
        <v>4</v>
      </c>
      <c r="B12" s="22" t="s">
        <v>7</v>
      </c>
      <c r="C12" s="19" t="s">
        <v>55</v>
      </c>
      <c r="D12" s="5"/>
      <c r="E12" s="5"/>
      <c r="F12" s="5"/>
      <c r="G12" s="5"/>
      <c r="H12" s="5"/>
      <c r="I12" s="6"/>
    </row>
    <row r="13" spans="1:9" ht="15">
      <c r="A13" s="24"/>
      <c r="B13" s="23" t="s">
        <v>7</v>
      </c>
      <c r="C13" s="18" t="s">
        <v>56</v>
      </c>
      <c r="D13" s="2"/>
      <c r="E13" s="2"/>
      <c r="F13" s="2"/>
      <c r="G13" s="2"/>
      <c r="H13" s="2"/>
      <c r="I13" s="8"/>
    </row>
    <row r="14" spans="1:9" ht="12.75">
      <c r="A14" s="7"/>
      <c r="B14" s="2"/>
      <c r="C14" s="2"/>
      <c r="D14" s="2"/>
      <c r="E14" s="2"/>
      <c r="F14" s="2"/>
      <c r="G14" s="2"/>
      <c r="H14" s="2"/>
      <c r="I14" s="8"/>
    </row>
    <row r="15" spans="1:9" ht="15.75">
      <c r="A15" s="25"/>
      <c r="B15" s="27"/>
      <c r="C15" s="20" t="s">
        <v>10</v>
      </c>
      <c r="D15" s="1"/>
      <c r="E15" s="1"/>
      <c r="F15" s="1"/>
      <c r="G15" s="1"/>
      <c r="H15" s="1"/>
      <c r="I15" s="10"/>
    </row>
    <row r="16" spans="1:8" ht="12.75">
      <c r="A16" s="3"/>
      <c r="B16" s="3"/>
      <c r="C16" s="3"/>
      <c r="D16" s="3"/>
      <c r="E16" s="3"/>
      <c r="F16" s="3"/>
      <c r="G16" s="47"/>
      <c r="H16" s="3"/>
    </row>
    <row r="17" spans="1:8" ht="12.75">
      <c r="A17" s="3"/>
      <c r="B17" s="3"/>
      <c r="C17" s="3"/>
      <c r="D17" s="3"/>
      <c r="E17" s="3"/>
      <c r="F17" s="3"/>
      <c r="G17" s="3"/>
      <c r="H17" s="3"/>
    </row>
    <row r="18" spans="2:9" ht="12.75">
      <c r="B18" s="56" t="s">
        <v>29</v>
      </c>
      <c r="C18" s="5"/>
      <c r="D18" s="5"/>
      <c r="E18" s="82">
        <f>step1!N4</f>
        <v>16</v>
      </c>
      <c r="G18" s="58" t="s">
        <v>24</v>
      </c>
      <c r="H18" s="59"/>
      <c r="I18" s="60">
        <v>0.4</v>
      </c>
    </row>
    <row r="19" spans="2:9" ht="12.75">
      <c r="B19" s="7" t="s">
        <v>30</v>
      </c>
      <c r="C19" s="2"/>
      <c r="D19" s="2"/>
      <c r="E19" s="83">
        <f>step1!N5</f>
        <v>3.5</v>
      </c>
      <c r="G19" s="9" t="s">
        <v>31</v>
      </c>
      <c r="H19" s="1"/>
      <c r="I19" s="61">
        <v>0.25</v>
      </c>
    </row>
    <row r="20" spans="2:5" ht="12.75">
      <c r="B20" s="9" t="s">
        <v>32</v>
      </c>
      <c r="C20" s="1"/>
      <c r="D20" s="1"/>
      <c r="E20" s="10">
        <f>step1!N6</f>
        <v>120000</v>
      </c>
    </row>
    <row r="22" spans="1:12" ht="25.5">
      <c r="A22" s="12" t="s">
        <v>1</v>
      </c>
      <c r="B22" s="49" t="s">
        <v>14</v>
      </c>
      <c r="C22" s="49" t="s">
        <v>15</v>
      </c>
      <c r="D22" s="49" t="s">
        <v>23</v>
      </c>
      <c r="E22" s="49" t="s">
        <v>16</v>
      </c>
      <c r="F22" s="49" t="s">
        <v>17</v>
      </c>
      <c r="G22" s="49" t="s">
        <v>18</v>
      </c>
      <c r="H22" s="49" t="s">
        <v>19</v>
      </c>
      <c r="I22" s="49"/>
      <c r="J22" s="49" t="s">
        <v>20</v>
      </c>
      <c r="K22" s="49" t="s">
        <v>21</v>
      </c>
      <c r="L22" s="50" t="s">
        <v>22</v>
      </c>
    </row>
    <row r="23" spans="1:12" ht="12.75">
      <c r="A23" s="51">
        <v>0</v>
      </c>
      <c r="B23" s="48"/>
      <c r="C23" s="48"/>
      <c r="D23" s="2"/>
      <c r="E23" s="48"/>
      <c r="F23" s="48"/>
      <c r="G23" s="48">
        <f aca="true" t="shared" si="0" ref="G23:G29">B23-C23-E23+F23</f>
        <v>0</v>
      </c>
      <c r="H23" s="48">
        <f aca="true" t="shared" si="1" ref="H23:H29">$I$18*G23</f>
        <v>0</v>
      </c>
      <c r="I23" s="48"/>
      <c r="J23" s="48">
        <v>2000000</v>
      </c>
      <c r="K23" s="48"/>
      <c r="L23" s="52">
        <f aca="true" t="shared" si="2" ref="L23:L29">B23-C23-H23-J23+K23</f>
        <v>-2000000</v>
      </c>
    </row>
    <row r="24" spans="1:12" ht="12.75">
      <c r="A24" s="51">
        <v>1</v>
      </c>
      <c r="B24" s="48">
        <f aca="true" t="shared" si="3" ref="B24:B29">$E$18*$E$20</f>
        <v>1920000</v>
      </c>
      <c r="C24" s="48">
        <f aca="true" t="shared" si="4" ref="C24:C29">$E$19*$E$20</f>
        <v>420000</v>
      </c>
      <c r="D24" s="53">
        <v>0.2</v>
      </c>
      <c r="E24" s="48">
        <f aca="true" t="shared" si="5" ref="E24:E29">$J$23*D24</f>
        <v>400000</v>
      </c>
      <c r="F24" s="48"/>
      <c r="G24" s="48">
        <f t="shared" si="0"/>
        <v>1100000</v>
      </c>
      <c r="H24" s="48">
        <f t="shared" si="1"/>
        <v>440000</v>
      </c>
      <c r="I24" s="48"/>
      <c r="J24" s="48"/>
      <c r="K24" s="48"/>
      <c r="L24" s="52">
        <f t="shared" si="2"/>
        <v>1060000</v>
      </c>
    </row>
    <row r="25" spans="1:12" ht="12.75">
      <c r="A25" s="51">
        <v>2</v>
      </c>
      <c r="B25" s="48">
        <f t="shared" si="3"/>
        <v>1920000</v>
      </c>
      <c r="C25" s="48">
        <f t="shared" si="4"/>
        <v>420000</v>
      </c>
      <c r="D25" s="53">
        <v>0.32</v>
      </c>
      <c r="E25" s="48">
        <f t="shared" si="5"/>
        <v>640000</v>
      </c>
      <c r="F25" s="48"/>
      <c r="G25" s="48">
        <f t="shared" si="0"/>
        <v>860000</v>
      </c>
      <c r="H25" s="48">
        <f t="shared" si="1"/>
        <v>344000</v>
      </c>
      <c r="I25" s="48"/>
      <c r="J25" s="48"/>
      <c r="K25" s="48"/>
      <c r="L25" s="52">
        <f t="shared" si="2"/>
        <v>1156000</v>
      </c>
    </row>
    <row r="26" spans="1:12" ht="12.75">
      <c r="A26" s="51">
        <v>3</v>
      </c>
      <c r="B26" s="48">
        <f t="shared" si="3"/>
        <v>1920000</v>
      </c>
      <c r="C26" s="48">
        <f t="shared" si="4"/>
        <v>420000</v>
      </c>
      <c r="D26" s="53">
        <v>0.192</v>
      </c>
      <c r="E26" s="48">
        <f t="shared" si="5"/>
        <v>384000</v>
      </c>
      <c r="F26" s="48"/>
      <c r="G26" s="48">
        <f t="shared" si="0"/>
        <v>1116000</v>
      </c>
      <c r="H26" s="48">
        <f t="shared" si="1"/>
        <v>446400</v>
      </c>
      <c r="I26" s="48"/>
      <c r="J26" s="48"/>
      <c r="K26" s="48"/>
      <c r="L26" s="52">
        <f t="shared" si="2"/>
        <v>1053600</v>
      </c>
    </row>
    <row r="27" spans="1:12" ht="12.75">
      <c r="A27" s="51">
        <v>4</v>
      </c>
      <c r="B27" s="48">
        <f t="shared" si="3"/>
        <v>1920000</v>
      </c>
      <c r="C27" s="48">
        <f t="shared" si="4"/>
        <v>420000</v>
      </c>
      <c r="D27" s="53">
        <v>0.1152</v>
      </c>
      <c r="E27" s="48">
        <f t="shared" si="5"/>
        <v>230400</v>
      </c>
      <c r="F27" s="48"/>
      <c r="G27" s="48">
        <f t="shared" si="0"/>
        <v>1269600</v>
      </c>
      <c r="H27" s="48">
        <f t="shared" si="1"/>
        <v>507840</v>
      </c>
      <c r="I27" s="48"/>
      <c r="J27" s="48"/>
      <c r="K27" s="48"/>
      <c r="L27" s="52">
        <f t="shared" si="2"/>
        <v>992160</v>
      </c>
    </row>
    <row r="28" spans="1:12" ht="12.75">
      <c r="A28" s="51">
        <v>5</v>
      </c>
      <c r="B28" s="48">
        <f t="shared" si="3"/>
        <v>1920000</v>
      </c>
      <c r="C28" s="48">
        <f t="shared" si="4"/>
        <v>420000</v>
      </c>
      <c r="D28" s="53">
        <v>0.1152</v>
      </c>
      <c r="E28" s="48">
        <f t="shared" si="5"/>
        <v>230400</v>
      </c>
      <c r="F28" s="48"/>
      <c r="G28" s="48">
        <f t="shared" si="0"/>
        <v>1269600</v>
      </c>
      <c r="H28" s="48">
        <f t="shared" si="1"/>
        <v>507840</v>
      </c>
      <c r="I28" s="48"/>
      <c r="J28" s="48"/>
      <c r="K28" s="48"/>
      <c r="L28" s="52">
        <f t="shared" si="2"/>
        <v>992160</v>
      </c>
    </row>
    <row r="29" spans="1:12" ht="12.75">
      <c r="A29" s="51">
        <v>6</v>
      </c>
      <c r="B29" s="48">
        <f t="shared" si="3"/>
        <v>1920000</v>
      </c>
      <c r="C29" s="48">
        <f t="shared" si="4"/>
        <v>420000</v>
      </c>
      <c r="D29" s="53">
        <v>0.0576</v>
      </c>
      <c r="E29" s="48">
        <f t="shared" si="5"/>
        <v>115200</v>
      </c>
      <c r="F29" s="48">
        <f>K29</f>
        <v>200000</v>
      </c>
      <c r="G29" s="48">
        <f t="shared" si="0"/>
        <v>1584800</v>
      </c>
      <c r="H29" s="48">
        <f t="shared" si="1"/>
        <v>633920</v>
      </c>
      <c r="I29" s="48"/>
      <c r="J29" s="48"/>
      <c r="K29" s="48">
        <v>200000</v>
      </c>
      <c r="L29" s="52">
        <f t="shared" si="2"/>
        <v>1066080</v>
      </c>
    </row>
    <row r="30" spans="1:12" ht="12.75">
      <c r="A30" s="9"/>
      <c r="B30" s="1"/>
      <c r="C30" s="1"/>
      <c r="D30" s="1"/>
      <c r="E30" s="1"/>
      <c r="F30" s="1"/>
      <c r="G30" s="1"/>
      <c r="H30" s="1"/>
      <c r="I30" s="1"/>
      <c r="J30" s="1"/>
      <c r="K30" s="1"/>
      <c r="L30" s="10"/>
    </row>
    <row r="31" spans="1:12" ht="12.75">
      <c r="A31" s="3"/>
      <c r="B31" s="3"/>
      <c r="C31" s="4"/>
      <c r="G31" s="3"/>
      <c r="H31" s="3"/>
      <c r="I31" s="3"/>
      <c r="L31" s="54"/>
    </row>
    <row r="32" spans="1:12" ht="12.75">
      <c r="A32" s="3"/>
      <c r="B32" s="3"/>
      <c r="C32" s="4"/>
      <c r="G32" s="3"/>
      <c r="H32" s="3"/>
      <c r="I32" s="3"/>
      <c r="J32" s="12" t="s">
        <v>43</v>
      </c>
      <c r="K32" s="62"/>
      <c r="L32" s="78">
        <f>L23+NPV(I19,L24:L29)</f>
        <v>1138249.40032</v>
      </c>
    </row>
    <row r="33" spans="1:9" ht="12.75">
      <c r="A33" s="3"/>
      <c r="B33" s="70" t="s">
        <v>33</v>
      </c>
      <c r="C33" s="62"/>
      <c r="D33" s="62"/>
      <c r="E33" s="62" t="s">
        <v>37</v>
      </c>
      <c r="F33" s="71" t="s">
        <v>38</v>
      </c>
      <c r="G33" s="72"/>
      <c r="H33" s="3"/>
      <c r="I33" s="3"/>
    </row>
    <row r="34" spans="1:9" ht="12.75">
      <c r="A34" s="3"/>
      <c r="B34" s="63" t="s">
        <v>34</v>
      </c>
      <c r="C34" s="2"/>
      <c r="D34" s="3"/>
      <c r="E34" s="57">
        <f>1-step1!N8-step1!N10</f>
        <v>0.65</v>
      </c>
      <c r="F34" s="73">
        <f>final!F34</f>
        <v>-101348.67967999983</v>
      </c>
      <c r="G34" s="64"/>
      <c r="H34" s="3"/>
      <c r="I34" s="3"/>
    </row>
    <row r="35" spans="1:9" ht="12.75">
      <c r="A35" s="3"/>
      <c r="B35" s="63" t="s">
        <v>35</v>
      </c>
      <c r="C35" s="2"/>
      <c r="D35" s="3"/>
      <c r="E35" s="57">
        <f>step1!N8</f>
        <v>0.1</v>
      </c>
      <c r="F35" s="73">
        <f>final!F35</f>
        <v>-774273.3516800001</v>
      </c>
      <c r="G35" s="11"/>
      <c r="H35" s="3"/>
      <c r="I35" s="3"/>
    </row>
    <row r="36" spans="1:9" ht="12.75">
      <c r="A36" s="3"/>
      <c r="B36" s="63" t="s">
        <v>36</v>
      </c>
      <c r="C36" s="2"/>
      <c r="D36" s="3"/>
      <c r="E36" s="57">
        <f>step1!N10</f>
        <v>0.25</v>
      </c>
      <c r="F36" s="73">
        <f>final!F36</f>
        <v>1138249.40032</v>
      </c>
      <c r="G36" s="65"/>
      <c r="H36" s="14"/>
      <c r="I36" s="3"/>
    </row>
    <row r="37" spans="1:9" ht="12.75">
      <c r="A37" s="3"/>
      <c r="B37" s="66"/>
      <c r="C37" s="4"/>
      <c r="D37" s="3"/>
      <c r="E37" s="3"/>
      <c r="F37" s="3"/>
      <c r="G37" s="11"/>
      <c r="H37" s="3"/>
      <c r="I37" s="3"/>
    </row>
    <row r="38" spans="1:9" ht="12.75">
      <c r="A38" s="3"/>
      <c r="B38" s="66" t="s">
        <v>39</v>
      </c>
      <c r="C38" s="4"/>
      <c r="D38" s="3"/>
      <c r="E38" s="3"/>
      <c r="F38" s="79"/>
      <c r="G38" s="11"/>
      <c r="H38" s="3"/>
      <c r="I38" s="3"/>
    </row>
    <row r="39" spans="1:9" ht="12.75">
      <c r="A39" s="3"/>
      <c r="B39" s="66"/>
      <c r="C39" s="4"/>
      <c r="D39" s="3"/>
      <c r="E39" s="3"/>
      <c r="F39" s="3"/>
      <c r="G39" s="11"/>
      <c r="H39" s="3"/>
      <c r="I39" s="3"/>
    </row>
    <row r="40" spans="1:9" ht="12.75">
      <c r="A40" s="3"/>
      <c r="B40" s="67" t="s">
        <v>40</v>
      </c>
      <c r="C40" s="68"/>
      <c r="D40" s="92" t="s">
        <v>41</v>
      </c>
      <c r="E40" s="81"/>
      <c r="F40" s="92" t="s">
        <v>42</v>
      </c>
      <c r="G40" s="80"/>
      <c r="H40" s="3"/>
      <c r="I40" s="3"/>
    </row>
    <row r="41" spans="1:9" ht="12.75">
      <c r="A41" s="3"/>
      <c r="B41" s="3"/>
      <c r="C41" s="4"/>
      <c r="D41" s="3"/>
      <c r="E41" s="3"/>
      <c r="F41" s="3"/>
      <c r="G41" s="3"/>
      <c r="H41" s="3"/>
      <c r="I41" s="3"/>
    </row>
    <row r="42" spans="1:8" ht="12.75">
      <c r="A42" s="3"/>
      <c r="B42" s="3"/>
      <c r="C42" s="4"/>
      <c r="D42" s="3"/>
      <c r="E42" s="3"/>
      <c r="F42" s="3"/>
      <c r="G42" s="3"/>
      <c r="H42" s="3"/>
    </row>
    <row r="43" spans="1:8" ht="12.75">
      <c r="A43" s="3"/>
      <c r="B43" s="3"/>
      <c r="C43" s="3"/>
      <c r="D43" s="46"/>
      <c r="E43" s="3"/>
      <c r="F43" s="3"/>
      <c r="G43" s="3"/>
      <c r="H43" s="3"/>
    </row>
    <row r="44" spans="1:8" ht="12.75">
      <c r="A44" s="3"/>
      <c r="B44" s="3"/>
      <c r="C44" s="3"/>
      <c r="D44" s="3"/>
      <c r="E44" s="3"/>
      <c r="F44" s="3"/>
      <c r="G44" s="3"/>
      <c r="H44" s="3"/>
    </row>
    <row r="45" spans="1:8" ht="12.75">
      <c r="A45" s="3"/>
      <c r="B45" s="3"/>
      <c r="C45" s="3"/>
      <c r="D45" s="3"/>
      <c r="E45" s="3"/>
      <c r="F45" s="3"/>
      <c r="G45" s="3"/>
      <c r="H45" s="3"/>
    </row>
    <row r="46" spans="1:8" ht="12.75">
      <c r="A46" s="3"/>
      <c r="B46" s="3"/>
      <c r="C46" s="3"/>
      <c r="D46" s="3"/>
      <c r="E46" s="3"/>
      <c r="F46" s="3"/>
      <c r="G46" s="3"/>
      <c r="H46" s="3"/>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5"/>
  <dimension ref="A1:L91"/>
  <sheetViews>
    <sheetView workbookViewId="0" topLeftCell="A1">
      <selection activeCell="A1" sqref="A1"/>
    </sheetView>
  </sheetViews>
  <sheetFormatPr defaultColWidth="9.140625" defaultRowHeight="12.75"/>
  <cols>
    <col min="2" max="2" width="10.7109375" style="0" customWidth="1"/>
    <col min="3" max="3" width="10.140625" style="0" bestFit="1" customWidth="1"/>
    <col min="5" max="5" width="11.140625" style="0" customWidth="1"/>
    <col min="6" max="7" width="10.7109375" style="0" customWidth="1"/>
    <col min="9" max="9" width="4.7109375" style="0" customWidth="1"/>
    <col min="10" max="10" width="10.7109375" style="0" customWidth="1"/>
    <col min="12" max="12" width="10.7109375" style="0" customWidth="1"/>
  </cols>
  <sheetData>
    <row r="1" ht="18.75">
      <c r="D1" s="17" t="str">
        <f>step1!D1</f>
        <v>Expected value</v>
      </c>
    </row>
    <row r="2" ht="18.75">
      <c r="D2" s="17" t="str">
        <f>step1!D2</f>
        <v>Manufacturing line problems</v>
      </c>
    </row>
    <row r="5" spans="1:9" ht="12.75">
      <c r="A5" s="2"/>
      <c r="B5" s="28" t="str">
        <f>step1!B5</f>
        <v>Specific Motors has planned a new manufacturing line for micro-motors.  The after-tax</v>
      </c>
      <c r="C5" s="29"/>
      <c r="D5" s="29"/>
      <c r="E5" s="29"/>
      <c r="F5" s="29"/>
      <c r="G5" s="29"/>
      <c r="H5" s="29"/>
      <c r="I5" s="30"/>
    </row>
    <row r="6" spans="1:9" ht="12.75">
      <c r="A6" s="2"/>
      <c r="B6" s="31" t="str">
        <f>step1!B6</f>
        <v>economic analysis is shown below.  However, the given costs and sales are only the</v>
      </c>
      <c r="C6" s="32"/>
      <c r="D6" s="32"/>
      <c r="E6" s="32"/>
      <c r="F6" s="32"/>
      <c r="G6" s="32"/>
      <c r="H6" s="41"/>
      <c r="I6" s="34"/>
    </row>
    <row r="7" spans="1:9" ht="12.75">
      <c r="A7" s="2"/>
      <c r="B7" s="31" t="str">
        <f>step1!B7</f>
        <v>most likely values.  Pessimistically, there is a 10% chance that the price per unit is</v>
      </c>
      <c r="C7" s="32"/>
      <c r="D7" s="32"/>
      <c r="E7" s="32"/>
      <c r="F7" s="32"/>
      <c r="G7" s="32"/>
      <c r="H7" s="32"/>
      <c r="I7" s="34"/>
    </row>
    <row r="8" spans="1:9" ht="12.75">
      <c r="A8" s="2"/>
      <c r="B8" s="31" t="str">
        <f>step1!B8</f>
        <v>$14, cost per unit is $7 and sales are 60000.      Optimistically, there is a 25% chance</v>
      </c>
      <c r="C8" s="32"/>
      <c r="D8" s="32"/>
      <c r="E8" s="32"/>
      <c r="F8" s="32"/>
      <c r="G8" s="32"/>
      <c r="H8" s="32"/>
      <c r="I8" s="34"/>
    </row>
    <row r="9" spans="1:9" ht="12.75">
      <c r="A9" s="2"/>
      <c r="B9" s="31" t="str">
        <f>step1!B9</f>
        <v>that the price per unit is $16, the cost per unit is $3.5, and the sales are 120000.  Find</v>
      </c>
      <c r="C9" s="32"/>
      <c r="D9" s="32"/>
      <c r="E9" s="32"/>
      <c r="F9" s="32"/>
      <c r="G9" s="32"/>
      <c r="H9" s="32"/>
      <c r="I9" s="34"/>
    </row>
    <row r="10" spans="1:9" ht="12.75">
      <c r="A10" s="2"/>
      <c r="B10" s="37" t="str">
        <f>step1!B10</f>
        <v>the expected present value of the line to see if it should be built, given MARR of 25%.</v>
      </c>
      <c r="C10" s="38"/>
      <c r="D10" s="38"/>
      <c r="E10" s="38"/>
      <c r="F10" s="42"/>
      <c r="G10" s="38"/>
      <c r="H10" s="38"/>
      <c r="I10" s="40"/>
    </row>
    <row r="12" spans="1:9" ht="15.75">
      <c r="A12" s="43" t="s">
        <v>5</v>
      </c>
      <c r="B12" s="45"/>
      <c r="C12" s="5"/>
      <c r="D12" s="5"/>
      <c r="E12" s="5"/>
      <c r="F12" s="5"/>
      <c r="G12" s="5"/>
      <c r="H12" s="5"/>
      <c r="I12" s="6"/>
    </row>
    <row r="13" spans="1:9" ht="15.75">
      <c r="A13" s="7"/>
      <c r="B13" s="18" t="s">
        <v>11</v>
      </c>
      <c r="C13" s="2"/>
      <c r="D13" s="2"/>
      <c r="E13" s="2"/>
      <c r="F13" s="2"/>
      <c r="G13" s="2"/>
      <c r="H13" s="2"/>
      <c r="I13" s="8"/>
    </row>
    <row r="14" spans="1:9" ht="12.75">
      <c r="A14" s="9"/>
      <c r="B14" s="1"/>
      <c r="C14" s="1"/>
      <c r="D14" s="1"/>
      <c r="E14" s="1"/>
      <c r="F14" s="1"/>
      <c r="G14" s="1"/>
      <c r="H14" s="1"/>
      <c r="I14" s="10"/>
    </row>
    <row r="16" spans="1:9" ht="12.75">
      <c r="A16" s="3"/>
      <c r="B16" s="3"/>
      <c r="C16" s="3"/>
      <c r="D16" s="3"/>
      <c r="E16" s="3"/>
      <c r="F16" s="3"/>
      <c r="G16" s="47"/>
      <c r="H16" s="3"/>
      <c r="I16" s="3"/>
    </row>
    <row r="17" spans="1:9" ht="12.75">
      <c r="A17" s="3"/>
      <c r="B17" s="3"/>
      <c r="C17" s="3"/>
      <c r="D17" s="3"/>
      <c r="E17" s="3"/>
      <c r="F17" s="3"/>
      <c r="G17" s="3"/>
      <c r="H17" s="3"/>
      <c r="I17" s="3"/>
    </row>
    <row r="18" spans="2:9" ht="12.75">
      <c r="B18" s="56" t="s">
        <v>29</v>
      </c>
      <c r="C18" s="5"/>
      <c r="D18" s="5"/>
      <c r="E18" s="82">
        <v>15</v>
      </c>
      <c r="G18" s="58" t="s">
        <v>24</v>
      </c>
      <c r="H18" s="59"/>
      <c r="I18" s="60">
        <v>0.4</v>
      </c>
    </row>
    <row r="19" spans="2:9" ht="12.75">
      <c r="B19" s="7" t="s">
        <v>30</v>
      </c>
      <c r="C19" s="2"/>
      <c r="D19" s="2"/>
      <c r="E19" s="83">
        <v>5</v>
      </c>
      <c r="G19" s="9" t="s">
        <v>31</v>
      </c>
      <c r="H19" s="1"/>
      <c r="I19" s="61">
        <v>0.25</v>
      </c>
    </row>
    <row r="20" spans="2:5" ht="12.75">
      <c r="B20" s="9" t="s">
        <v>32</v>
      </c>
      <c r="C20" s="1"/>
      <c r="D20" s="1"/>
      <c r="E20" s="10">
        <v>80000</v>
      </c>
    </row>
    <row r="22" spans="1:12" ht="25.5">
      <c r="A22" s="12" t="s">
        <v>1</v>
      </c>
      <c r="B22" s="49" t="s">
        <v>14</v>
      </c>
      <c r="C22" s="49" t="s">
        <v>15</v>
      </c>
      <c r="D22" s="49" t="s">
        <v>23</v>
      </c>
      <c r="E22" s="49" t="s">
        <v>16</v>
      </c>
      <c r="F22" s="49" t="s">
        <v>17</v>
      </c>
      <c r="G22" s="49" t="s">
        <v>18</v>
      </c>
      <c r="H22" s="49" t="s">
        <v>19</v>
      </c>
      <c r="I22" s="49"/>
      <c r="J22" s="49" t="s">
        <v>20</v>
      </c>
      <c r="K22" s="49" t="s">
        <v>21</v>
      </c>
      <c r="L22" s="50" t="s">
        <v>22</v>
      </c>
    </row>
    <row r="23" spans="1:12" ht="12.75">
      <c r="A23" s="51">
        <v>0</v>
      </c>
      <c r="B23" s="48"/>
      <c r="C23" s="48"/>
      <c r="D23" s="2"/>
      <c r="E23" s="48"/>
      <c r="F23" s="48"/>
      <c r="G23" s="48">
        <f aca="true" t="shared" si="0" ref="G23:G29">B23-C23-E23+F23</f>
        <v>0</v>
      </c>
      <c r="H23" s="48">
        <f aca="true" t="shared" si="1" ref="H23:H29">$I$18*G23</f>
        <v>0</v>
      </c>
      <c r="I23" s="48"/>
      <c r="J23" s="48">
        <v>2000000</v>
      </c>
      <c r="K23" s="48"/>
      <c r="L23" s="52">
        <f aca="true" t="shared" si="2" ref="L23:L29">B23-C23-H23-J23+K23</f>
        <v>-2000000</v>
      </c>
    </row>
    <row r="24" spans="1:12" ht="12.75">
      <c r="A24" s="51">
        <v>1</v>
      </c>
      <c r="B24" s="48">
        <f aca="true" t="shared" si="3" ref="B24:B29">$E$18*$E$20</f>
        <v>1200000</v>
      </c>
      <c r="C24" s="48">
        <f aca="true" t="shared" si="4" ref="C24:C29">$E$19*$E$20</f>
        <v>400000</v>
      </c>
      <c r="D24" s="53">
        <v>0.2</v>
      </c>
      <c r="E24" s="48">
        <f aca="true" t="shared" si="5" ref="E24:E29">$J$23*D24</f>
        <v>400000</v>
      </c>
      <c r="F24" s="48"/>
      <c r="G24" s="48">
        <f t="shared" si="0"/>
        <v>400000</v>
      </c>
      <c r="H24" s="48">
        <f t="shared" si="1"/>
        <v>160000</v>
      </c>
      <c r="I24" s="48"/>
      <c r="J24" s="48"/>
      <c r="K24" s="48"/>
      <c r="L24" s="52">
        <f t="shared" si="2"/>
        <v>640000</v>
      </c>
    </row>
    <row r="25" spans="1:12" ht="12.75">
      <c r="A25" s="51">
        <v>2</v>
      </c>
      <c r="B25" s="48">
        <f t="shared" si="3"/>
        <v>1200000</v>
      </c>
      <c r="C25" s="48">
        <f t="shared" si="4"/>
        <v>400000</v>
      </c>
      <c r="D25" s="53">
        <v>0.32</v>
      </c>
      <c r="E25" s="48">
        <f t="shared" si="5"/>
        <v>640000</v>
      </c>
      <c r="F25" s="48"/>
      <c r="G25" s="48">
        <f t="shared" si="0"/>
        <v>160000</v>
      </c>
      <c r="H25" s="48">
        <f t="shared" si="1"/>
        <v>64000</v>
      </c>
      <c r="I25" s="48"/>
      <c r="J25" s="48"/>
      <c r="K25" s="48"/>
      <c r="L25" s="52">
        <f t="shared" si="2"/>
        <v>736000</v>
      </c>
    </row>
    <row r="26" spans="1:12" ht="12.75">
      <c r="A26" s="51">
        <v>3</v>
      </c>
      <c r="B26" s="48">
        <f t="shared" si="3"/>
        <v>1200000</v>
      </c>
      <c r="C26" s="48">
        <f t="shared" si="4"/>
        <v>400000</v>
      </c>
      <c r="D26" s="53">
        <v>0.192</v>
      </c>
      <c r="E26" s="48">
        <f t="shared" si="5"/>
        <v>384000</v>
      </c>
      <c r="F26" s="48"/>
      <c r="G26" s="48">
        <f t="shared" si="0"/>
        <v>416000</v>
      </c>
      <c r="H26" s="48">
        <f t="shared" si="1"/>
        <v>166400</v>
      </c>
      <c r="I26" s="48"/>
      <c r="J26" s="48"/>
      <c r="K26" s="48"/>
      <c r="L26" s="52">
        <f t="shared" si="2"/>
        <v>633600</v>
      </c>
    </row>
    <row r="27" spans="1:12" ht="12.75">
      <c r="A27" s="51">
        <v>4</v>
      </c>
      <c r="B27" s="48">
        <f t="shared" si="3"/>
        <v>1200000</v>
      </c>
      <c r="C27" s="48">
        <f t="shared" si="4"/>
        <v>400000</v>
      </c>
      <c r="D27" s="53">
        <v>0.1152</v>
      </c>
      <c r="E27" s="48">
        <f t="shared" si="5"/>
        <v>230400</v>
      </c>
      <c r="F27" s="48"/>
      <c r="G27" s="48">
        <f t="shared" si="0"/>
        <v>569600</v>
      </c>
      <c r="H27" s="48">
        <f t="shared" si="1"/>
        <v>227840</v>
      </c>
      <c r="I27" s="48"/>
      <c r="J27" s="48"/>
      <c r="K27" s="48"/>
      <c r="L27" s="52">
        <f t="shared" si="2"/>
        <v>572160</v>
      </c>
    </row>
    <row r="28" spans="1:12" ht="12.75">
      <c r="A28" s="51">
        <v>5</v>
      </c>
      <c r="B28" s="48">
        <f t="shared" si="3"/>
        <v>1200000</v>
      </c>
      <c r="C28" s="48">
        <f t="shared" si="4"/>
        <v>400000</v>
      </c>
      <c r="D28" s="53">
        <v>0.1152</v>
      </c>
      <c r="E28" s="48">
        <f t="shared" si="5"/>
        <v>230400</v>
      </c>
      <c r="F28" s="48"/>
      <c r="G28" s="48">
        <f t="shared" si="0"/>
        <v>569600</v>
      </c>
      <c r="H28" s="48">
        <f t="shared" si="1"/>
        <v>227840</v>
      </c>
      <c r="I28" s="48"/>
      <c r="J28" s="48"/>
      <c r="K28" s="48"/>
      <c r="L28" s="52">
        <f t="shared" si="2"/>
        <v>572160</v>
      </c>
    </row>
    <row r="29" spans="1:12" ht="12.75">
      <c r="A29" s="51">
        <v>6</v>
      </c>
      <c r="B29" s="48">
        <f t="shared" si="3"/>
        <v>1200000</v>
      </c>
      <c r="C29" s="48">
        <f t="shared" si="4"/>
        <v>400000</v>
      </c>
      <c r="D29" s="53">
        <v>0.0576</v>
      </c>
      <c r="E29" s="48">
        <f t="shared" si="5"/>
        <v>115200</v>
      </c>
      <c r="F29" s="48">
        <f>K29</f>
        <v>200000</v>
      </c>
      <c r="G29" s="48">
        <f t="shared" si="0"/>
        <v>884800</v>
      </c>
      <c r="H29" s="48">
        <f t="shared" si="1"/>
        <v>353920</v>
      </c>
      <c r="I29" s="48"/>
      <c r="J29" s="48"/>
      <c r="K29" s="48">
        <v>200000</v>
      </c>
      <c r="L29" s="52">
        <f t="shared" si="2"/>
        <v>646080</v>
      </c>
    </row>
    <row r="30" spans="1:12" ht="12.75">
      <c r="A30" s="9"/>
      <c r="B30" s="1"/>
      <c r="C30" s="1"/>
      <c r="D30" s="1"/>
      <c r="E30" s="1"/>
      <c r="F30" s="1"/>
      <c r="G30" s="1"/>
      <c r="H30" s="1"/>
      <c r="I30" s="1"/>
      <c r="J30" s="1"/>
      <c r="K30" s="1"/>
      <c r="L30" s="10"/>
    </row>
    <row r="31" spans="1:12" ht="12.75">
      <c r="A31" s="3"/>
      <c r="B31" s="3"/>
      <c r="C31" s="4"/>
      <c r="G31" s="3"/>
      <c r="H31" s="3"/>
      <c r="I31" s="3"/>
      <c r="L31" s="54"/>
    </row>
    <row r="32" spans="1:12" ht="12.75">
      <c r="A32" s="3"/>
      <c r="B32" s="3"/>
      <c r="C32" s="4"/>
      <c r="G32" s="3"/>
      <c r="H32" s="3"/>
      <c r="I32" s="3"/>
      <c r="J32" s="12" t="s">
        <v>43</v>
      </c>
      <c r="K32" s="62"/>
      <c r="L32" s="77">
        <f>L23+NPV(I19,L24:L29)</f>
        <v>-101348.67967999983</v>
      </c>
    </row>
    <row r="33" spans="1:9" ht="12.75">
      <c r="A33" s="3"/>
      <c r="B33" s="70" t="s">
        <v>33</v>
      </c>
      <c r="C33" s="62"/>
      <c r="D33" s="62"/>
      <c r="E33" s="62" t="s">
        <v>37</v>
      </c>
      <c r="F33" s="71" t="s">
        <v>38</v>
      </c>
      <c r="G33" s="72"/>
      <c r="H33" s="3"/>
      <c r="I33" s="3"/>
    </row>
    <row r="34" spans="1:9" ht="12.75">
      <c r="A34" s="3"/>
      <c r="B34" s="63" t="s">
        <v>34</v>
      </c>
      <c r="C34" s="2"/>
      <c r="D34" s="3"/>
      <c r="E34" s="57">
        <f>1-step1!N8-step1!N10</f>
        <v>0.65</v>
      </c>
      <c r="F34" s="73">
        <f>L32</f>
        <v>-101348.67967999983</v>
      </c>
      <c r="G34" s="64"/>
      <c r="H34" s="3"/>
      <c r="I34" s="3"/>
    </row>
    <row r="35" spans="1:9" ht="12.75">
      <c r="A35" s="3"/>
      <c r="B35" s="63" t="s">
        <v>35</v>
      </c>
      <c r="C35" s="2"/>
      <c r="D35" s="3"/>
      <c r="E35" s="57">
        <f>step1!N8</f>
        <v>0.1</v>
      </c>
      <c r="F35" s="73">
        <f>final!L91</f>
        <v>-774273.3516800001</v>
      </c>
      <c r="G35" s="11"/>
      <c r="H35" s="3"/>
      <c r="I35" s="3"/>
    </row>
    <row r="36" spans="1:9" ht="12.75">
      <c r="A36" s="3"/>
      <c r="B36" s="63" t="s">
        <v>36</v>
      </c>
      <c r="C36" s="2"/>
      <c r="D36" s="3"/>
      <c r="E36" s="57">
        <f>step1!N10</f>
        <v>0.25</v>
      </c>
      <c r="F36" s="73">
        <f>L74</f>
        <v>1138249.40032</v>
      </c>
      <c r="G36" s="65"/>
      <c r="H36" s="14"/>
      <c r="I36" s="3"/>
    </row>
    <row r="37" spans="1:9" ht="12.75">
      <c r="A37" s="3"/>
      <c r="B37" s="66"/>
      <c r="C37" s="4"/>
      <c r="D37" s="3"/>
      <c r="E37" s="3"/>
      <c r="F37" s="3"/>
      <c r="G37" s="11"/>
      <c r="H37" s="3"/>
      <c r="I37" s="3"/>
    </row>
    <row r="38" spans="1:9" ht="12.75">
      <c r="A38" s="3"/>
      <c r="B38" s="66" t="s">
        <v>39</v>
      </c>
      <c r="C38" s="4"/>
      <c r="D38" s="3"/>
      <c r="E38" s="3"/>
      <c r="F38" s="74">
        <f>E34*F34+E35*F35+E36*F36</f>
        <v>141258.37312000012</v>
      </c>
      <c r="G38" s="11"/>
      <c r="H38" s="3"/>
      <c r="I38" s="3"/>
    </row>
    <row r="39" spans="1:9" ht="12.75">
      <c r="A39" s="3"/>
      <c r="B39" s="66"/>
      <c r="C39" s="4"/>
      <c r="D39" s="3"/>
      <c r="E39" s="3"/>
      <c r="F39" s="3"/>
      <c r="G39" s="11"/>
      <c r="H39" s="3"/>
      <c r="I39" s="3"/>
    </row>
    <row r="40" spans="1:9" ht="12.75">
      <c r="A40" s="3"/>
      <c r="B40" s="67" t="s">
        <v>40</v>
      </c>
      <c r="C40" s="68"/>
      <c r="D40" s="92" t="s">
        <v>41</v>
      </c>
      <c r="E40" s="76" t="str">
        <f>IF(F38&gt;0,"X","")</f>
        <v>X</v>
      </c>
      <c r="F40" s="92" t="s">
        <v>42</v>
      </c>
      <c r="G40" s="75">
        <f>IF(F38&lt;=0,"X","")</f>
      </c>
      <c r="H40" s="3"/>
      <c r="I40" s="3"/>
    </row>
    <row r="41" spans="1:9" ht="12.75">
      <c r="A41" s="3"/>
      <c r="B41" s="3"/>
      <c r="C41" s="4"/>
      <c r="D41" s="3"/>
      <c r="E41" s="3"/>
      <c r="F41" s="3"/>
      <c r="G41" s="3"/>
      <c r="H41" s="3"/>
      <c r="I41" s="3"/>
    </row>
    <row r="42" spans="1:9" ht="12.75">
      <c r="A42" s="3"/>
      <c r="B42" s="3"/>
      <c r="C42" s="4"/>
      <c r="D42" s="3"/>
      <c r="E42" s="3"/>
      <c r="F42" s="3"/>
      <c r="G42" s="3"/>
      <c r="H42" s="3"/>
      <c r="I42" s="3"/>
    </row>
    <row r="43" spans="1:9" ht="18">
      <c r="A43" s="3"/>
      <c r="B43" s="98" t="s">
        <v>57</v>
      </c>
      <c r="C43" s="3"/>
      <c r="D43" s="46"/>
      <c r="E43" s="3"/>
      <c r="F43" s="3"/>
      <c r="G43" s="3"/>
      <c r="H43" s="3"/>
      <c r="I43" s="3"/>
    </row>
    <row r="44" spans="1:9" ht="12.75">
      <c r="A44" s="3"/>
      <c r="B44" s="3"/>
      <c r="C44" s="3"/>
      <c r="D44" s="3"/>
      <c r="E44" s="3"/>
      <c r="F44" s="3"/>
      <c r="G44" s="3"/>
      <c r="H44" s="3"/>
      <c r="I44" s="3"/>
    </row>
    <row r="45" spans="1:9" ht="12.75">
      <c r="A45" s="3"/>
      <c r="B45" s="3"/>
      <c r="C45" s="3"/>
      <c r="D45" s="3"/>
      <c r="E45" s="3"/>
      <c r="F45" s="3"/>
      <c r="G45" s="3"/>
      <c r="H45" s="3"/>
      <c r="I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spans="1:4" ht="12.75">
      <c r="A59" t="s">
        <v>44</v>
      </c>
      <c r="D59" s="2"/>
    </row>
    <row r="60" spans="2:9" ht="12.75">
      <c r="B60" s="56" t="s">
        <v>29</v>
      </c>
      <c r="C60" s="5"/>
      <c r="D60" s="5"/>
      <c r="E60" s="82">
        <f>step1!N4</f>
        <v>16</v>
      </c>
      <c r="G60" s="58" t="s">
        <v>24</v>
      </c>
      <c r="H60" s="59"/>
      <c r="I60" s="60">
        <v>0.4</v>
      </c>
    </row>
    <row r="61" spans="2:9" ht="12.75">
      <c r="B61" s="7" t="s">
        <v>30</v>
      </c>
      <c r="C61" s="2"/>
      <c r="D61" s="2"/>
      <c r="E61" s="83">
        <f>step1!N5</f>
        <v>3.5</v>
      </c>
      <c r="G61" s="9" t="s">
        <v>31</v>
      </c>
      <c r="H61" s="1"/>
      <c r="I61" s="61">
        <v>0.25</v>
      </c>
    </row>
    <row r="62" spans="2:5" ht="12.75">
      <c r="B62" s="9" t="s">
        <v>32</v>
      </c>
      <c r="C62" s="1"/>
      <c r="D62" s="1"/>
      <c r="E62" s="10">
        <f>step1!N6</f>
        <v>120000</v>
      </c>
    </row>
    <row r="64" spans="1:12" ht="25.5">
      <c r="A64" s="12" t="s">
        <v>1</v>
      </c>
      <c r="B64" s="49" t="s">
        <v>14</v>
      </c>
      <c r="C64" s="49" t="s">
        <v>15</v>
      </c>
      <c r="D64" s="49" t="s">
        <v>23</v>
      </c>
      <c r="E64" s="49" t="s">
        <v>16</v>
      </c>
      <c r="F64" s="49" t="s">
        <v>17</v>
      </c>
      <c r="G64" s="49" t="s">
        <v>18</v>
      </c>
      <c r="H64" s="49" t="s">
        <v>19</v>
      </c>
      <c r="I64" s="49"/>
      <c r="J64" s="49" t="s">
        <v>20</v>
      </c>
      <c r="K64" s="49" t="s">
        <v>21</v>
      </c>
      <c r="L64" s="50" t="s">
        <v>22</v>
      </c>
    </row>
    <row r="65" spans="1:12" ht="12.75">
      <c r="A65" s="51">
        <v>0</v>
      </c>
      <c r="B65" s="48"/>
      <c r="C65" s="48"/>
      <c r="D65" s="2"/>
      <c r="E65" s="48"/>
      <c r="F65" s="48"/>
      <c r="G65" s="48">
        <f aca="true" t="shared" si="6" ref="G65:G71">B65-C65-E65+F65</f>
        <v>0</v>
      </c>
      <c r="H65" s="48">
        <f aca="true" t="shared" si="7" ref="H65:H71">$I$18*G65</f>
        <v>0</v>
      </c>
      <c r="I65" s="48"/>
      <c r="J65" s="48">
        <v>2000000</v>
      </c>
      <c r="K65" s="48"/>
      <c r="L65" s="52">
        <f aca="true" t="shared" si="8" ref="L65:L71">B65-C65-H65-J65+K65</f>
        <v>-2000000</v>
      </c>
    </row>
    <row r="66" spans="1:12" ht="12.75">
      <c r="A66" s="51">
        <v>1</v>
      </c>
      <c r="B66" s="48">
        <f aca="true" t="shared" si="9" ref="B66:B71">$E$60*$E$62</f>
        <v>1920000</v>
      </c>
      <c r="C66" s="48">
        <f aca="true" t="shared" si="10" ref="C66:C71">$E$61*$E$62</f>
        <v>420000</v>
      </c>
      <c r="D66" s="53">
        <v>0.2</v>
      </c>
      <c r="E66" s="48">
        <f aca="true" t="shared" si="11" ref="E66:E71">$J$23*D66</f>
        <v>400000</v>
      </c>
      <c r="F66" s="48"/>
      <c r="G66" s="48">
        <f t="shared" si="6"/>
        <v>1100000</v>
      </c>
      <c r="H66" s="48">
        <f t="shared" si="7"/>
        <v>440000</v>
      </c>
      <c r="I66" s="48"/>
      <c r="J66" s="48"/>
      <c r="K66" s="48"/>
      <c r="L66" s="52">
        <f t="shared" si="8"/>
        <v>1060000</v>
      </c>
    </row>
    <row r="67" spans="1:12" ht="12.75">
      <c r="A67" s="51">
        <v>2</v>
      </c>
      <c r="B67" s="48">
        <f t="shared" si="9"/>
        <v>1920000</v>
      </c>
      <c r="C67" s="48">
        <f t="shared" si="10"/>
        <v>420000</v>
      </c>
      <c r="D67" s="53">
        <v>0.32</v>
      </c>
      <c r="E67" s="48">
        <f t="shared" si="11"/>
        <v>640000</v>
      </c>
      <c r="F67" s="48"/>
      <c r="G67" s="48">
        <f t="shared" si="6"/>
        <v>860000</v>
      </c>
      <c r="H67" s="48">
        <f t="shared" si="7"/>
        <v>344000</v>
      </c>
      <c r="I67" s="48"/>
      <c r="J67" s="48"/>
      <c r="K67" s="48"/>
      <c r="L67" s="52">
        <f t="shared" si="8"/>
        <v>1156000</v>
      </c>
    </row>
    <row r="68" spans="1:12" ht="12.75">
      <c r="A68" s="51">
        <v>3</v>
      </c>
      <c r="B68" s="48">
        <f t="shared" si="9"/>
        <v>1920000</v>
      </c>
      <c r="C68" s="48">
        <f t="shared" si="10"/>
        <v>420000</v>
      </c>
      <c r="D68" s="53">
        <v>0.192</v>
      </c>
      <c r="E68" s="48">
        <f t="shared" si="11"/>
        <v>384000</v>
      </c>
      <c r="F68" s="48"/>
      <c r="G68" s="48">
        <f t="shared" si="6"/>
        <v>1116000</v>
      </c>
      <c r="H68" s="48">
        <f t="shared" si="7"/>
        <v>446400</v>
      </c>
      <c r="I68" s="48"/>
      <c r="J68" s="48"/>
      <c r="K68" s="48"/>
      <c r="L68" s="52">
        <f t="shared" si="8"/>
        <v>1053600</v>
      </c>
    </row>
    <row r="69" spans="1:12" ht="12.75">
      <c r="A69" s="51">
        <v>4</v>
      </c>
      <c r="B69" s="48">
        <f t="shared" si="9"/>
        <v>1920000</v>
      </c>
      <c r="C69" s="48">
        <f t="shared" si="10"/>
        <v>420000</v>
      </c>
      <c r="D69" s="53">
        <v>0.1152</v>
      </c>
      <c r="E69" s="48">
        <f t="shared" si="11"/>
        <v>230400</v>
      </c>
      <c r="F69" s="48"/>
      <c r="G69" s="48">
        <f t="shared" si="6"/>
        <v>1269600</v>
      </c>
      <c r="H69" s="48">
        <f t="shared" si="7"/>
        <v>507840</v>
      </c>
      <c r="I69" s="48"/>
      <c r="J69" s="48"/>
      <c r="K69" s="48"/>
      <c r="L69" s="52">
        <f t="shared" si="8"/>
        <v>992160</v>
      </c>
    </row>
    <row r="70" spans="1:12" ht="12.75">
      <c r="A70" s="51">
        <v>5</v>
      </c>
      <c r="B70" s="48">
        <f t="shared" si="9"/>
        <v>1920000</v>
      </c>
      <c r="C70" s="48">
        <f t="shared" si="10"/>
        <v>420000</v>
      </c>
      <c r="D70" s="53">
        <v>0.1152</v>
      </c>
      <c r="E70" s="48">
        <f t="shared" si="11"/>
        <v>230400</v>
      </c>
      <c r="F70" s="48"/>
      <c r="G70" s="48">
        <f t="shared" si="6"/>
        <v>1269600</v>
      </c>
      <c r="H70" s="48">
        <f t="shared" si="7"/>
        <v>507840</v>
      </c>
      <c r="I70" s="48"/>
      <c r="J70" s="48"/>
      <c r="K70" s="48"/>
      <c r="L70" s="52">
        <f t="shared" si="8"/>
        <v>992160</v>
      </c>
    </row>
    <row r="71" spans="1:12" ht="12.75">
      <c r="A71" s="51">
        <v>6</v>
      </c>
      <c r="B71" s="48">
        <f t="shared" si="9"/>
        <v>1920000</v>
      </c>
      <c r="C71" s="48">
        <f t="shared" si="10"/>
        <v>420000</v>
      </c>
      <c r="D71" s="53">
        <v>0.0576</v>
      </c>
      <c r="E71" s="48">
        <f t="shared" si="11"/>
        <v>115200</v>
      </c>
      <c r="F71" s="48">
        <f>K71</f>
        <v>200000</v>
      </c>
      <c r="G71" s="48">
        <f t="shared" si="6"/>
        <v>1584800</v>
      </c>
      <c r="H71" s="48">
        <f t="shared" si="7"/>
        <v>633920</v>
      </c>
      <c r="I71" s="48"/>
      <c r="J71" s="48"/>
      <c r="K71" s="48">
        <v>200000</v>
      </c>
      <c r="L71" s="52">
        <f t="shared" si="8"/>
        <v>1066080</v>
      </c>
    </row>
    <row r="72" spans="1:12" ht="12.75">
      <c r="A72" s="9"/>
      <c r="B72" s="1"/>
      <c r="C72" s="1"/>
      <c r="D72" s="1"/>
      <c r="E72" s="1"/>
      <c r="F72" s="1"/>
      <c r="G72" s="1"/>
      <c r="H72" s="1"/>
      <c r="I72" s="1"/>
      <c r="J72" s="1"/>
      <c r="K72" s="1"/>
      <c r="L72" s="10"/>
    </row>
    <row r="73" spans="1:12" ht="12.75">
      <c r="A73" s="3"/>
      <c r="B73" s="3"/>
      <c r="C73" s="4"/>
      <c r="G73" s="3"/>
      <c r="H73" s="3"/>
      <c r="I73" s="3"/>
      <c r="L73" s="54"/>
    </row>
    <row r="74" spans="1:12" ht="12.75">
      <c r="A74" s="3"/>
      <c r="B74" s="3"/>
      <c r="C74" s="4"/>
      <c r="G74" s="3"/>
      <c r="H74" s="3"/>
      <c r="I74" s="3"/>
      <c r="J74" s="12" t="s">
        <v>43</v>
      </c>
      <c r="K74" s="62"/>
      <c r="L74" s="78">
        <f>L65+NPV(I61,L66:L71)</f>
        <v>1138249.40032</v>
      </c>
    </row>
    <row r="76" ht="12.75">
      <c r="A76" t="s">
        <v>45</v>
      </c>
    </row>
    <row r="77" spans="2:9" ht="12.75">
      <c r="B77" s="56" t="s">
        <v>29</v>
      </c>
      <c r="C77" s="5"/>
      <c r="D77" s="5"/>
      <c r="E77" s="82">
        <f>step1!N1</f>
        <v>14</v>
      </c>
      <c r="G77" s="58" t="s">
        <v>24</v>
      </c>
      <c r="H77" s="59"/>
      <c r="I77" s="60">
        <v>0.4</v>
      </c>
    </row>
    <row r="78" spans="2:9" ht="12.75">
      <c r="B78" s="7" t="s">
        <v>30</v>
      </c>
      <c r="C78" s="2"/>
      <c r="D78" s="2"/>
      <c r="E78" s="83">
        <f>step1!N2</f>
        <v>7</v>
      </c>
      <c r="G78" s="9" t="s">
        <v>31</v>
      </c>
      <c r="H78" s="1"/>
      <c r="I78" s="61">
        <v>0.25</v>
      </c>
    </row>
    <row r="79" spans="2:5" ht="12.75">
      <c r="B79" s="9" t="s">
        <v>32</v>
      </c>
      <c r="C79" s="1"/>
      <c r="D79" s="1"/>
      <c r="E79" s="90">
        <f>step1!N3</f>
        <v>60000</v>
      </c>
    </row>
    <row r="81" spans="1:12" ht="25.5">
      <c r="A81" s="12" t="s">
        <v>1</v>
      </c>
      <c r="B81" s="49" t="s">
        <v>14</v>
      </c>
      <c r="C81" s="49" t="s">
        <v>15</v>
      </c>
      <c r="D81" s="49" t="s">
        <v>23</v>
      </c>
      <c r="E81" s="49" t="s">
        <v>16</v>
      </c>
      <c r="F81" s="49" t="s">
        <v>17</v>
      </c>
      <c r="G81" s="49" t="s">
        <v>18</v>
      </c>
      <c r="H81" s="49" t="s">
        <v>19</v>
      </c>
      <c r="I81" s="49"/>
      <c r="J81" s="49" t="s">
        <v>20</v>
      </c>
      <c r="K81" s="49" t="s">
        <v>21</v>
      </c>
      <c r="L81" s="50" t="s">
        <v>22</v>
      </c>
    </row>
    <row r="82" spans="1:12" ht="12.75">
      <c r="A82" s="51">
        <v>0</v>
      </c>
      <c r="B82" s="48"/>
      <c r="C82" s="48"/>
      <c r="D82" s="2"/>
      <c r="E82" s="48"/>
      <c r="F82" s="48"/>
      <c r="G82" s="48">
        <f aca="true" t="shared" si="12" ref="G82:G88">B82-C82-E82+F82</f>
        <v>0</v>
      </c>
      <c r="H82" s="48">
        <f aca="true" t="shared" si="13" ref="H82:H88">$I$18*G82</f>
        <v>0</v>
      </c>
      <c r="I82" s="48"/>
      <c r="J82" s="48">
        <v>2000000</v>
      </c>
      <c r="K82" s="48"/>
      <c r="L82" s="52">
        <f aca="true" t="shared" si="14" ref="L82:L88">B82-C82-H82-J82+K82</f>
        <v>-2000000</v>
      </c>
    </row>
    <row r="83" spans="1:12" ht="12.75">
      <c r="A83" s="51">
        <v>1</v>
      </c>
      <c r="B83" s="48">
        <f aca="true" t="shared" si="15" ref="B83:B88">$E$77*$E$79</f>
        <v>840000</v>
      </c>
      <c r="C83" s="48">
        <f aca="true" t="shared" si="16" ref="C83:C88">$E$78*$E$79</f>
        <v>420000</v>
      </c>
      <c r="D83" s="53">
        <v>0.2</v>
      </c>
      <c r="E83" s="48">
        <f aca="true" t="shared" si="17" ref="E83:E88">$J$23*D83</f>
        <v>400000</v>
      </c>
      <c r="F83" s="48"/>
      <c r="G83" s="48">
        <f t="shared" si="12"/>
        <v>20000</v>
      </c>
      <c r="H83" s="48">
        <f t="shared" si="13"/>
        <v>8000</v>
      </c>
      <c r="I83" s="48"/>
      <c r="J83" s="48"/>
      <c r="K83" s="48"/>
      <c r="L83" s="52">
        <f t="shared" si="14"/>
        <v>412000</v>
      </c>
    </row>
    <row r="84" spans="1:12" ht="12.75">
      <c r="A84" s="51">
        <v>2</v>
      </c>
      <c r="B84" s="48">
        <f t="shared" si="15"/>
        <v>840000</v>
      </c>
      <c r="C84" s="48">
        <f t="shared" si="16"/>
        <v>420000</v>
      </c>
      <c r="D84" s="53">
        <v>0.32</v>
      </c>
      <c r="E84" s="48">
        <f t="shared" si="17"/>
        <v>640000</v>
      </c>
      <c r="F84" s="48"/>
      <c r="G84" s="48">
        <f t="shared" si="12"/>
        <v>-220000</v>
      </c>
      <c r="H84" s="48">
        <f t="shared" si="13"/>
        <v>-88000</v>
      </c>
      <c r="I84" s="48"/>
      <c r="J84" s="48"/>
      <c r="K84" s="48"/>
      <c r="L84" s="52">
        <f t="shared" si="14"/>
        <v>508000</v>
      </c>
    </row>
    <row r="85" spans="1:12" ht="12.75">
      <c r="A85" s="51">
        <v>3</v>
      </c>
      <c r="B85" s="48">
        <f t="shared" si="15"/>
        <v>840000</v>
      </c>
      <c r="C85" s="48">
        <f t="shared" si="16"/>
        <v>420000</v>
      </c>
      <c r="D85" s="53">
        <v>0.192</v>
      </c>
      <c r="E85" s="48">
        <f t="shared" si="17"/>
        <v>384000</v>
      </c>
      <c r="F85" s="48"/>
      <c r="G85" s="48">
        <f t="shared" si="12"/>
        <v>36000</v>
      </c>
      <c r="H85" s="48">
        <f t="shared" si="13"/>
        <v>14400</v>
      </c>
      <c r="I85" s="48"/>
      <c r="J85" s="48"/>
      <c r="K85" s="48"/>
      <c r="L85" s="52">
        <f t="shared" si="14"/>
        <v>405600</v>
      </c>
    </row>
    <row r="86" spans="1:12" ht="12.75">
      <c r="A86" s="51">
        <v>4</v>
      </c>
      <c r="B86" s="48">
        <f t="shared" si="15"/>
        <v>840000</v>
      </c>
      <c r="C86" s="48">
        <f t="shared" si="16"/>
        <v>420000</v>
      </c>
      <c r="D86" s="53">
        <v>0.1152</v>
      </c>
      <c r="E86" s="48">
        <f t="shared" si="17"/>
        <v>230400</v>
      </c>
      <c r="F86" s="48"/>
      <c r="G86" s="48">
        <f t="shared" si="12"/>
        <v>189600</v>
      </c>
      <c r="H86" s="48">
        <f t="shared" si="13"/>
        <v>75840</v>
      </c>
      <c r="I86" s="48"/>
      <c r="J86" s="48"/>
      <c r="K86" s="48"/>
      <c r="L86" s="52">
        <f t="shared" si="14"/>
        <v>344160</v>
      </c>
    </row>
    <row r="87" spans="1:12" ht="12.75">
      <c r="A87" s="51">
        <v>5</v>
      </c>
      <c r="B87" s="48">
        <f t="shared" si="15"/>
        <v>840000</v>
      </c>
      <c r="C87" s="48">
        <f t="shared" si="16"/>
        <v>420000</v>
      </c>
      <c r="D87" s="53">
        <v>0.1152</v>
      </c>
      <c r="E87" s="48">
        <f t="shared" si="17"/>
        <v>230400</v>
      </c>
      <c r="F87" s="48"/>
      <c r="G87" s="48">
        <f t="shared" si="12"/>
        <v>189600</v>
      </c>
      <c r="H87" s="48">
        <f t="shared" si="13"/>
        <v>75840</v>
      </c>
      <c r="I87" s="48"/>
      <c r="J87" s="48"/>
      <c r="K87" s="48"/>
      <c r="L87" s="52">
        <f t="shared" si="14"/>
        <v>344160</v>
      </c>
    </row>
    <row r="88" spans="1:12" ht="12.75">
      <c r="A88" s="51">
        <v>6</v>
      </c>
      <c r="B88" s="48">
        <f t="shared" si="15"/>
        <v>840000</v>
      </c>
      <c r="C88" s="48">
        <f t="shared" si="16"/>
        <v>420000</v>
      </c>
      <c r="D88" s="53">
        <v>0.0576</v>
      </c>
      <c r="E88" s="48">
        <f t="shared" si="17"/>
        <v>115200</v>
      </c>
      <c r="F88" s="48">
        <f>K88</f>
        <v>200000</v>
      </c>
      <c r="G88" s="48">
        <f t="shared" si="12"/>
        <v>504800</v>
      </c>
      <c r="H88" s="48">
        <f t="shared" si="13"/>
        <v>201920</v>
      </c>
      <c r="I88" s="48"/>
      <c r="J88" s="48"/>
      <c r="K88" s="48">
        <v>200000</v>
      </c>
      <c r="L88" s="52">
        <f t="shared" si="14"/>
        <v>418080</v>
      </c>
    </row>
    <row r="89" spans="1:12" ht="12.75">
      <c r="A89" s="9"/>
      <c r="B89" s="1"/>
      <c r="C89" s="1"/>
      <c r="D89" s="1"/>
      <c r="E89" s="1"/>
      <c r="F89" s="1"/>
      <c r="G89" s="1"/>
      <c r="H89" s="1"/>
      <c r="I89" s="1"/>
      <c r="J89" s="1"/>
      <c r="K89" s="1"/>
      <c r="L89" s="10"/>
    </row>
    <row r="90" spans="1:12" ht="12.75">
      <c r="A90" s="3"/>
      <c r="B90" s="3"/>
      <c r="C90" s="4"/>
      <c r="G90" s="3"/>
      <c r="H90" s="3"/>
      <c r="I90" s="3"/>
      <c r="L90" s="54"/>
    </row>
    <row r="91" spans="1:12" ht="12.75">
      <c r="A91" s="3"/>
      <c r="B91" s="3"/>
      <c r="C91" s="4"/>
      <c r="G91" s="3"/>
      <c r="H91" s="3"/>
      <c r="I91" s="3"/>
      <c r="J91" s="12" t="s">
        <v>43</v>
      </c>
      <c r="K91" s="62"/>
      <c r="L91" s="78">
        <f>L82+NPV(I78,L83:L88)</f>
        <v>-774273.3516800001</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