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4"/>
  </bookViews>
  <sheets>
    <sheet name="step1" sheetId="1" r:id="rId1"/>
    <sheet name="step2" sheetId="2" r:id="rId2"/>
    <sheet name="step3" sheetId="3" r:id="rId3"/>
    <sheet name="step4" sheetId="4" r:id="rId4"/>
    <sheet name="final" sheetId="5" r:id="rId5"/>
  </sheets>
  <definedNames/>
  <calcPr fullCalcOnLoad="1"/>
</workbook>
</file>

<file path=xl/comments1.xml><?xml version="1.0" encoding="utf-8"?>
<comments xmlns="http://schemas.openxmlformats.org/spreadsheetml/2006/main">
  <authors>
    <author>Tom Lacksonen</author>
  </authors>
  <commentList>
    <comment ref="C8" authorId="0">
      <text>
        <r>
          <rPr>
            <sz val="8"/>
            <rFont val="Tahoma"/>
            <family val="2"/>
          </rPr>
          <t>Depreciation reduces taxable income, but does not affect cash flow.  In MACRS, depreciation amounts are a percentage of the basis, or first cost of the capital item.  The percentages are found in the book table.</t>
        </r>
      </text>
    </comment>
    <comment ref="B12" authorId="0">
      <text>
        <r>
          <rPr>
            <sz val="8"/>
            <rFont val="Tahoma"/>
            <family val="2"/>
          </rPr>
          <t>Gross income follows a gradient pattern in this problem.  Year 1 gross income is given in cell D6.  Annual increases are given in cell G6.
You can enter a gradient formula in cell B21 and copy down the column, or you can enter the individual numbers.  Enter as positive numbers.</t>
        </r>
      </text>
    </comment>
    <comment ref="B13" authorId="0">
      <text>
        <r>
          <rPr>
            <sz val="8"/>
            <rFont val="Tahoma"/>
            <family val="2"/>
          </rPr>
          <t>Annual expense amounts for years 1 to 6 are given in cell H8.  Enter as a positive number.</t>
        </r>
      </text>
    </comment>
    <comment ref="D6" authorId="0">
      <text>
        <r>
          <rPr>
            <sz val="8"/>
            <rFont val="Tahoma"/>
            <family val="2"/>
          </rPr>
          <t>Money coming in to the company is gross income.  This is the income for year 1.</t>
        </r>
      </text>
    </comment>
    <comment ref="G6" authorId="0">
      <text>
        <r>
          <rPr>
            <sz val="8"/>
            <rFont val="Tahoma"/>
            <family val="2"/>
          </rPr>
          <t>Gross income has a gradient pattern.  This is the annual increase in gross income, which is added to each previous years' gross income.</t>
        </r>
      </text>
    </comment>
    <comment ref="C5" authorId="0">
      <text>
        <r>
          <rPr>
            <sz val="8"/>
            <rFont val="Tahoma"/>
            <family val="2"/>
          </rPr>
          <t>The objective is to find the cash flow each year for the company.  In steps 1 and 2 you must find taxable income.  In step 3 you can use taxable income to find the taxes each year.  Then in step 4 you can find the net cash flow.</t>
        </r>
      </text>
    </comment>
    <comment ref="F7" authorId="0">
      <text>
        <r>
          <rPr>
            <sz val="8"/>
            <rFont val="Tahoma"/>
            <family val="2"/>
          </rPr>
          <t>There is only one capital expense, and it is in year 0.  This is also the basis used in depreciation calculations.</t>
        </r>
      </text>
    </comment>
    <comment ref="D8" authorId="0">
      <text>
        <r>
          <rPr>
            <sz val="8"/>
            <rFont val="Tahoma"/>
            <family val="2"/>
          </rPr>
          <t>Use the five year column in the MACRS depreciaion rate table in the book to find the depreciation rates for each of the 6 years.</t>
        </r>
      </text>
    </comment>
    <comment ref="H8" authorId="0">
      <text>
        <r>
          <rPr>
            <sz val="8"/>
            <rFont val="Tahoma"/>
            <family val="2"/>
          </rPr>
          <t>Expenses reduce cash flow.  This annual expense is constant each year over the six year life of the product.</t>
        </r>
      </text>
    </comment>
    <comment ref="D9" authorId="0">
      <text>
        <r>
          <rPr>
            <sz val="8"/>
            <rFont val="Tahoma"/>
            <family val="2"/>
          </rPr>
          <t>The year of the salvage value.  Also, the life of the product, so find the cash flow each year through year 6.</t>
        </r>
      </text>
    </comment>
    <comment ref="E9" authorId="0">
      <text>
        <r>
          <rPr>
            <sz val="8"/>
            <rFont val="Tahoma"/>
            <family val="2"/>
          </rPr>
          <t>This is cash into the company in the last year.  It is not used in depreciaion calculations.  However, it is used in determining capital gains.</t>
        </r>
      </text>
    </comment>
    <comment ref="B10" authorId="0">
      <text>
        <r>
          <rPr>
            <sz val="8"/>
            <rFont val="Tahoma"/>
            <family val="2"/>
          </rPr>
          <t>Effective tax rate is a combination of local, state, and federal taxes.  It is used to find taxes each year.</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capital, or basis cost is given in cell F7.  It occurs in year 0.
The salvage value is given in cell E9.  It occurs in the last year, year 6.
Enter each as a positive number.</t>
        </r>
      </text>
    </comment>
    <comment ref="B13" authorId="0">
      <text>
        <r>
          <rPr>
            <sz val="8"/>
            <rFont val="Tahoma"/>
            <family val="2"/>
          </rPr>
          <t>The depreciation rates come from the proper recovery period column in the table in the book.  Enter as percentages or decimals.
Depreciation is the depreciation rate for that year (column D) times the capital cost (cell J20).  Do not include salvage in the depreciation calculations.</t>
        </r>
      </text>
    </comment>
    <comment ref="B14" authorId="0">
      <text>
        <r>
          <rPr>
            <sz val="8"/>
            <rFont val="Tahoma"/>
            <family val="2"/>
          </rPr>
          <t>For a capital item with a 5 year recovery period, the book value should reach $0 in year 6.  The salvage value is the selling price.
Therefore, the selling price is greater than the book value.  You will have depreciation recapture and possibly capital gains.  The amount of depreciation recapture is the selling price (salvage) - book value ($0), or just the salvage value.  Put this amount in the capital gains column in year 6.</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effective tax rate is given in cell B10.</t>
        </r>
      </text>
    </comment>
    <comment ref="B13" authorId="0">
      <text>
        <r>
          <rPr>
            <sz val="8"/>
            <rFont val="Tahoma"/>
            <family val="2"/>
          </rPr>
          <t xml:space="preserve">Taxable income is increased by gross income and capital gains.  It is decreased by expenses and depreciation.  For year 0, the formula would be  </t>
        </r>
        <r>
          <rPr>
            <b/>
            <sz val="8"/>
            <rFont val="Tahoma"/>
            <family val="2"/>
          </rPr>
          <t>=B20+F20-C20-E20</t>
        </r>
        <r>
          <rPr>
            <sz val="8"/>
            <rFont val="Tahoma"/>
            <family val="2"/>
          </rPr>
          <t>.  This formula can be copied down to years 1 to 6.
A negative taxable income will produce negative taxes.  Assume that negative taxes will just reduce company taxes from other parts of the business by that amount that year.</t>
        </r>
      </text>
    </comment>
    <comment ref="B14" authorId="0">
      <text>
        <r>
          <rPr>
            <sz val="8"/>
            <rFont val="Tahoma"/>
            <family val="2"/>
          </rPr>
          <t>The taxes formula is taxable income (coulmn G) times effective tax rate (cell F30).  Put the formula in year 0 and copy down to years 1 to 6.</t>
        </r>
      </text>
    </comment>
  </commentList>
</comments>
</file>

<file path=xl/comments4.xml><?xml version="1.0" encoding="utf-8"?>
<comments xmlns="http://schemas.openxmlformats.org/spreadsheetml/2006/main">
  <authors>
    <author>Tom Lacksonen</author>
  </authors>
  <commentList>
    <comment ref="B12" authorId="0">
      <text>
        <r>
          <rPr>
            <sz val="8"/>
            <rFont val="Tahoma"/>
            <family val="2"/>
          </rPr>
          <t xml:space="preserve">Net cash flow is increased by gross income  and salvage.  It is decreased by expenses, taxes, and capital purchases.  It is not affected by depreciation rate, depreciation, capital gains, or taxable income.  The formula in year 0 is </t>
        </r>
        <r>
          <rPr>
            <b/>
            <sz val="8"/>
            <rFont val="Tahoma"/>
            <family val="2"/>
          </rPr>
          <t>=B20-C20-H20-J20+K20.</t>
        </r>
        <r>
          <rPr>
            <sz val="8"/>
            <rFont val="Tahoma"/>
            <family val="2"/>
          </rPr>
          <t xml:space="preserve">  This formula can be copied down to years 1 to 6.</t>
        </r>
      </text>
    </comment>
  </commentList>
</comments>
</file>

<file path=xl/sharedStrings.xml><?xml version="1.0" encoding="utf-8"?>
<sst xmlns="http://schemas.openxmlformats.org/spreadsheetml/2006/main" count="86" uniqueCount="41">
  <si>
    <t>Step 1</t>
  </si>
  <si>
    <t>Year</t>
  </si>
  <si>
    <t>Step 2</t>
  </si>
  <si>
    <t>Step 3</t>
  </si>
  <si>
    <t>Step 4</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</si>
  <si>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</si>
  <si>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</si>
  <si>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</si>
  <si>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</si>
  <si>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</si>
  <si>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Ctrl-d</t>
    </r>
    <r>
      <rPr>
        <sz val="12"/>
        <color indexed="12"/>
        <rFont val="Arial"/>
        <family val="2"/>
      </rPr>
      <t xml:space="preserve"> to see the final solution.</t>
    </r>
  </si>
  <si>
    <r>
      <t xml:space="preserve">Press </t>
    </r>
    <r>
      <rPr>
        <b/>
        <sz val="12"/>
        <rFont val="Arial"/>
        <family val="2"/>
      </rPr>
      <t>Ctrl-e</t>
    </r>
    <r>
      <rPr>
        <sz val="12"/>
        <color indexed="12"/>
        <rFont val="Arial"/>
        <family val="2"/>
      </rPr>
      <t xml:space="preserve"> to generate another problem.</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</si>
  <si>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</si>
  <si>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</si>
  <si>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Gross income</t>
  </si>
  <si>
    <t>Expenses</t>
  </si>
  <si>
    <t>Depreciation</t>
  </si>
  <si>
    <t>Capital gains</t>
  </si>
  <si>
    <t>Taxable income</t>
  </si>
  <si>
    <t>Taxes</t>
  </si>
  <si>
    <t>Capital</t>
  </si>
  <si>
    <t>Salvage</t>
  </si>
  <si>
    <t>Net cash flow</t>
  </si>
  <si>
    <t>Deprec. Rate</t>
  </si>
  <si>
    <t>Find the cash flow for Intendo's new Game Girl game manufacturing line.  They expect</t>
  </si>
  <si>
    <t>Put the gross income amounts each years in column B.</t>
  </si>
  <si>
    <t>Put the expense amounts each year in column C.</t>
  </si>
  <si>
    <t>Put the capital cost in J20 and the salvage value in K26.</t>
  </si>
  <si>
    <t>Put depreciation rates in column D and the dollars in column E.</t>
  </si>
  <si>
    <t>Put capital gain, depreciation recapture, or capital loss in F26.</t>
  </si>
  <si>
    <t>Put the net cash flow formulas in column L.</t>
  </si>
  <si>
    <t>Put the taxable income formulas in column G.</t>
  </si>
  <si>
    <t>Put the taxes formulas in column H.</t>
  </si>
  <si>
    <t>Effective tax rate</t>
  </si>
  <si>
    <t>Put the effective tax rate in cell F30.</t>
  </si>
  <si>
    <t>=D21 * $J$20</t>
  </si>
  <si>
    <t xml:space="preserve">  =G21*$F$30</t>
  </si>
  <si>
    <t>=B21-C21-E21+F21</t>
  </si>
  <si>
    <t>Manufacturing line problems</t>
  </si>
  <si>
    <t>=B21-C21-H21-J21+K21</t>
  </si>
  <si>
    <r>
      <t>8</t>
    </r>
    <r>
      <rPr>
        <sz val="10"/>
        <rFont val="Arial"/>
        <family val="0"/>
      </rPr>
      <t xml:space="preserve">  Copyright, 2001, Thomas A. Lacksonen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</si>
</sst>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s>
  <fonts count="12">
    <font>
      <sz val="10"/>
      <name val="Arial"/>
      <family val="0"/>
    </font>
    <font>
      <sz val="10"/>
      <color indexed="10"/>
      <name val="Arial"/>
      <family val="2"/>
    </font>
    <font>
      <sz val="8"/>
      <name val="Tahoma"/>
      <family val="2"/>
    </font>
    <font>
      <b/>
      <sz val="8"/>
      <name val="Tahoma"/>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Fill="1" applyBorder="1" applyAlignment="1">
      <alignment/>
    </xf>
    <xf numFmtId="0" fontId="0" fillId="0" borderId="8" xfId="0" applyBorder="1" applyAlignment="1">
      <alignment/>
    </xf>
    <xf numFmtId="0" fontId="0" fillId="0" borderId="7" xfId="0" applyFill="1"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9" fillId="0" borderId="1" xfId="0" applyFont="1" applyBorder="1" applyAlignment="1">
      <alignment/>
    </xf>
    <xf numFmtId="0" fontId="7"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9"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8" fontId="0" fillId="0" borderId="0" xfId="0" applyNumberFormat="1" applyFill="1" applyBorder="1" applyAlignment="1">
      <alignment/>
    </xf>
    <xf numFmtId="10" fontId="0" fillId="0" borderId="0" xfId="0" applyNumberFormat="1" applyFill="1" applyBorder="1" applyAlignment="1">
      <alignment/>
    </xf>
    <xf numFmtId="0" fontId="0" fillId="0" borderId="0" xfId="0" applyNumberFormat="1" applyFill="1" applyBorder="1" applyAlignment="1">
      <alignment/>
    </xf>
    <xf numFmtId="164" fontId="0" fillId="4"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Alignment="1">
      <alignment/>
    </xf>
    <xf numFmtId="164" fontId="0" fillId="0" borderId="0" xfId="0" applyNumberFormat="1" applyAlignment="1">
      <alignment/>
    </xf>
    <xf numFmtId="0" fontId="0" fillId="0" borderId="8" xfId="0" applyFill="1" applyBorder="1" applyAlignment="1">
      <alignment/>
    </xf>
    <xf numFmtId="0" fontId="0" fillId="0" borderId="10" xfId="0" applyFill="1" applyBorder="1" applyAlignment="1">
      <alignment/>
    </xf>
    <xf numFmtId="9" fontId="0" fillId="0" borderId="11" xfId="19" applyFill="1" applyBorder="1"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4" xfId="0" applyFont="1" applyFill="1" applyBorder="1" applyAlignment="1">
      <alignment/>
    </xf>
    <xf numFmtId="164" fontId="0" fillId="0" borderId="5" xfId="0" applyNumberFormat="1" applyFont="1" applyFill="1" applyBorder="1" applyAlignment="1">
      <alignment/>
    </xf>
    <xf numFmtId="10" fontId="0" fillId="0" borderId="0" xfId="19" applyNumberFormat="1" applyBorder="1" applyAlignment="1">
      <alignment/>
    </xf>
    <xf numFmtId="164" fontId="0" fillId="4" borderId="5" xfId="0" applyNumberFormat="1" applyFont="1" applyFill="1" applyBorder="1" applyAlignment="1">
      <alignment/>
    </xf>
    <xf numFmtId="9" fontId="0" fillId="4" borderId="11" xfId="19" applyFill="1" applyBorder="1" applyAlignment="1">
      <alignment/>
    </xf>
    <xf numFmtId="10" fontId="0" fillId="4" borderId="0" xfId="19" applyNumberFormat="1" applyFill="1" applyBorder="1" applyAlignment="1">
      <alignment/>
    </xf>
    <xf numFmtId="0" fontId="0" fillId="0" borderId="3" xfId="0" applyFill="1" applyBorder="1" applyAlignment="1">
      <alignment/>
    </xf>
    <xf numFmtId="7" fontId="0" fillId="0" borderId="1" xfId="0" applyNumberFormat="1" applyBorder="1" applyAlignment="1">
      <alignment/>
    </xf>
    <xf numFmtId="0" fontId="0" fillId="0" borderId="0" xfId="0" applyAlignment="1" quotePrefix="1">
      <alignment/>
    </xf>
    <xf numFmtId="0" fontId="0" fillId="0" borderId="0" xfId="0" applyFill="1" applyBorder="1" applyAlignment="1" quotePrefix="1">
      <alignment/>
    </xf>
    <xf numFmtId="0" fontId="0" fillId="0" borderId="0" xfId="0" applyFill="1" applyBorder="1" applyAlignment="1" quotePrefix="1">
      <alignment horizontal="right"/>
    </xf>
    <xf numFmtId="164" fontId="0" fillId="5" borderId="5" xfId="0" applyNumberFormat="1" applyFont="1" applyFill="1" applyBorder="1" applyAlignment="1">
      <alignment/>
    </xf>
    <xf numFmtId="0" fontId="0" fillId="0" borderId="0" xfId="0" applyAlignment="1" quotePrefix="1">
      <alignment horizontal="right"/>
    </xf>
    <xf numFmtId="0" fontId="1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1"/>
  <sheetViews>
    <sheetView workbookViewId="0" topLeftCell="A1">
      <selection activeCell="E22" sqref="E22"/>
    </sheetView>
  </sheetViews>
  <sheetFormatPr defaultColWidth="9.140625" defaultRowHeight="12.75"/>
  <cols>
    <col min="2" max="2" width="9.7109375" style="0" customWidth="1"/>
    <col min="4" max="4" width="9.7109375" style="0" customWidth="1"/>
    <col min="5" max="5" width="11.140625" style="0" customWidth="1"/>
    <col min="9" max="9" width="4.57421875" style="0" customWidth="1"/>
    <col min="12" max="12" width="0" style="0" hidden="1" customWidth="1"/>
  </cols>
  <sheetData>
    <row r="1" spans="4:12" ht="18.75">
      <c r="D1" s="17" t="s">
        <v>22</v>
      </c>
      <c r="L1" s="52">
        <v>250000</v>
      </c>
    </row>
    <row r="2" spans="4:12" ht="18.75">
      <c r="D2" s="17" t="s">
        <v>38</v>
      </c>
      <c r="L2" s="52">
        <v>30000</v>
      </c>
    </row>
    <row r="3" ht="12.75">
      <c r="L3" s="52">
        <v>70000</v>
      </c>
    </row>
    <row r="4" ht="12.75">
      <c r="L4" s="52">
        <v>200000</v>
      </c>
    </row>
    <row r="5" spans="2:12" ht="12.75">
      <c r="B5" s="28" t="s">
        <v>24</v>
      </c>
      <c r="C5" s="29"/>
      <c r="D5" s="29"/>
      <c r="E5" s="29"/>
      <c r="F5" s="29"/>
      <c r="G5" s="29"/>
      <c r="H5" s="29"/>
      <c r="I5" s="30"/>
      <c r="L5" s="51">
        <v>10000</v>
      </c>
    </row>
    <row r="6" spans="2:9" ht="12.75">
      <c r="B6" s="31" t="str">
        <f>"the game to generate $"&amp;$L$9&amp;",000 income in year one, increasing by $"&amp;L2&amp;" each"</f>
        <v>the game to generate $250,000 income in year one, increasing by $30000 each</v>
      </c>
      <c r="C6" s="32"/>
      <c r="D6" s="32"/>
      <c r="E6" s="32"/>
      <c r="F6" s="32"/>
      <c r="G6" s="32"/>
      <c r="H6" s="33"/>
      <c r="I6" s="34"/>
    </row>
    <row r="7" spans="2:12" ht="12.75">
      <c r="B7" s="31" t="str">
        <f>"succeeding year.  Capital costs for the line are $"&amp;L10&amp;",000 in year 0.  The item will be"</f>
        <v>succeeding year.  Capital costs for the line are $200,000 in year 0.  The item will be</v>
      </c>
      <c r="C7" s="35"/>
      <c r="D7" s="32"/>
      <c r="E7" s="32"/>
      <c r="F7" s="32"/>
      <c r="G7" s="32"/>
      <c r="H7" s="32"/>
      <c r="I7" s="34"/>
      <c r="L7" s="15">
        <v>50</v>
      </c>
    </row>
    <row r="8" spans="2:12" ht="12.75">
      <c r="B8" s="36" t="str">
        <f>"MACRS depreciated using a 5 year recovery period.  Annual expenses are $"&amp;$L$3&amp;"."</f>
        <v>MACRS depreciated using a 5 year recovery period.  Annual expenses are $70000.</v>
      </c>
      <c r="C8" s="32"/>
      <c r="D8" s="32"/>
      <c r="E8" s="32"/>
      <c r="F8" s="32"/>
      <c r="G8" s="32"/>
      <c r="H8" s="32"/>
      <c r="I8" s="34"/>
      <c r="L8" s="16">
        <f>L7/100</f>
        <v>0.5</v>
      </c>
    </row>
    <row r="9" spans="2:12" ht="12.75">
      <c r="B9" s="31" t="str">
        <f>"The line will be scrapped in year 6 with $"&amp;L5&amp;" salvage value.  The effective tax rate"</f>
        <v>The line will be scrapped in year 6 with $10000 salvage value.  The effective tax rate</v>
      </c>
      <c r="C9" s="35"/>
      <c r="D9" s="32"/>
      <c r="E9" s="32"/>
      <c r="F9" s="32"/>
      <c r="G9" s="32"/>
      <c r="H9" s="32"/>
      <c r="I9" s="34"/>
      <c r="L9">
        <f>L1/1000</f>
        <v>250</v>
      </c>
    </row>
    <row r="10" spans="2:12" ht="12.75">
      <c r="B10" s="37" t="str">
        <f>"will be "&amp;L7&amp;"% per year."</f>
        <v>will be 50% per year.</v>
      </c>
      <c r="C10" s="38"/>
      <c r="D10" s="38"/>
      <c r="E10" s="38"/>
      <c r="F10" s="39"/>
      <c r="G10" s="38"/>
      <c r="H10" s="38"/>
      <c r="I10" s="40"/>
      <c r="L10">
        <f>L4/1000</f>
        <v>200</v>
      </c>
    </row>
    <row r="12" spans="1:9" ht="15.75">
      <c r="A12" s="43" t="s">
        <v>0</v>
      </c>
      <c r="B12" s="22" t="s">
        <v>7</v>
      </c>
      <c r="C12" s="19" t="s">
        <v>25</v>
      </c>
      <c r="D12" s="5"/>
      <c r="E12" s="5"/>
      <c r="F12" s="5"/>
      <c r="G12" s="5"/>
      <c r="H12" s="5"/>
      <c r="I12" s="6"/>
    </row>
    <row r="13" spans="1:9" ht="15.75">
      <c r="A13" s="21"/>
      <c r="B13" s="23" t="s">
        <v>7</v>
      </c>
      <c r="C13" s="18" t="s">
        <v>26</v>
      </c>
      <c r="D13" s="2"/>
      <c r="E13" s="2"/>
      <c r="F13" s="2"/>
      <c r="G13" s="2"/>
      <c r="H13" s="2"/>
      <c r="I13" s="8"/>
    </row>
    <row r="14" spans="1:9" ht="15.75">
      <c r="A14" s="21"/>
      <c r="B14" s="2"/>
      <c r="C14" s="18" t="s">
        <v>8</v>
      </c>
      <c r="D14" s="2"/>
      <c r="E14" s="2"/>
      <c r="F14" s="2"/>
      <c r="G14" s="2"/>
      <c r="H14" s="2"/>
      <c r="I14" s="8"/>
    </row>
    <row r="15" spans="1:9" ht="15.75">
      <c r="A15" s="44" t="s">
        <v>6</v>
      </c>
      <c r="B15" s="1"/>
      <c r="C15" s="20" t="s">
        <v>13</v>
      </c>
      <c r="D15" s="1"/>
      <c r="E15" s="1"/>
      <c r="F15" s="1"/>
      <c r="G15" s="1"/>
      <c r="H15" s="1"/>
      <c r="I15" s="10"/>
    </row>
    <row r="16" spans="1:5" ht="12.75">
      <c r="A16" s="3"/>
      <c r="B16" s="3"/>
      <c r="C16" s="3"/>
      <c r="D16" s="3"/>
      <c r="E16" s="3"/>
    </row>
    <row r="17" spans="1:5" ht="12.75">
      <c r="A17" s="3"/>
      <c r="B17" s="3"/>
      <c r="C17" s="3"/>
      <c r="D17" s="3"/>
      <c r="E17" s="3"/>
    </row>
    <row r="18" spans="1:5" ht="12.75">
      <c r="A18" s="3"/>
      <c r="B18" s="3"/>
      <c r="C18" s="4"/>
      <c r="D18" s="3"/>
      <c r="E18" s="3"/>
    </row>
    <row r="19" spans="1:5" ht="25.5">
      <c r="A19" s="12" t="s">
        <v>1</v>
      </c>
      <c r="B19" s="56" t="s">
        <v>14</v>
      </c>
      <c r="C19" s="56" t="s">
        <v>15</v>
      </c>
      <c r="D19" s="64"/>
      <c r="E19" s="3"/>
    </row>
    <row r="20" spans="1:5" ht="12.75">
      <c r="A20" s="58">
        <v>0</v>
      </c>
      <c r="B20" s="49"/>
      <c r="C20" s="49"/>
      <c r="D20" s="11"/>
      <c r="E20" s="3"/>
    </row>
    <row r="21" spans="1:5" ht="12.75">
      <c r="A21" s="58">
        <v>1</v>
      </c>
      <c r="B21" s="49"/>
      <c r="C21" s="49"/>
      <c r="D21" s="11"/>
      <c r="E21" s="3"/>
    </row>
    <row r="22" spans="1:5" ht="12.75">
      <c r="A22" s="58">
        <v>2</v>
      </c>
      <c r="B22" s="49"/>
      <c r="C22" s="49"/>
      <c r="D22" s="11"/>
      <c r="E22" s="3"/>
    </row>
    <row r="23" spans="1:5" ht="12.75">
      <c r="A23" s="58">
        <v>3</v>
      </c>
      <c r="B23" s="49"/>
      <c r="C23" s="49"/>
      <c r="D23" s="11"/>
      <c r="E23" s="3"/>
    </row>
    <row r="24" spans="1:5" ht="12.75">
      <c r="A24" s="58">
        <v>4</v>
      </c>
      <c r="B24" s="49"/>
      <c r="C24" s="49"/>
      <c r="D24" s="11"/>
      <c r="E24" s="3"/>
    </row>
    <row r="25" spans="1:5" ht="12.75">
      <c r="A25" s="58">
        <v>5</v>
      </c>
      <c r="B25" s="49"/>
      <c r="C25" s="49"/>
      <c r="D25" s="11"/>
      <c r="E25" s="3"/>
    </row>
    <row r="26" spans="1:5" ht="12.75">
      <c r="A26" s="58">
        <v>6</v>
      </c>
      <c r="B26" s="49"/>
      <c r="C26" s="49"/>
      <c r="D26" s="11"/>
      <c r="E26" s="3"/>
    </row>
    <row r="27" spans="1:5" ht="12.75">
      <c r="A27" s="9"/>
      <c r="B27" s="1"/>
      <c r="C27" s="1"/>
      <c r="D27" s="13"/>
      <c r="E27" s="3"/>
    </row>
    <row r="28" spans="1:5" ht="12.75">
      <c r="A28" s="3"/>
      <c r="B28" s="3"/>
      <c r="C28" s="4"/>
      <c r="D28" s="3"/>
      <c r="E28" s="3"/>
    </row>
    <row r="29" spans="1:5" ht="12.75">
      <c r="A29" s="3"/>
      <c r="B29" s="3"/>
      <c r="C29" s="4"/>
      <c r="D29" s="3"/>
      <c r="E29" s="3"/>
    </row>
    <row r="30" spans="1:5" ht="12.75">
      <c r="A30" s="3"/>
      <c r="B30" s="3"/>
      <c r="C30" s="4"/>
      <c r="D30" s="3"/>
      <c r="E30" s="3"/>
    </row>
    <row r="31" spans="1:5" ht="12.75">
      <c r="A31" s="3"/>
      <c r="B31" s="3"/>
      <c r="C31" s="4"/>
      <c r="D31" s="3"/>
      <c r="E31" s="3"/>
    </row>
    <row r="32" spans="1:5" ht="12.75">
      <c r="A32" s="3"/>
      <c r="B32" s="3"/>
      <c r="C32" s="4"/>
      <c r="D32" s="3"/>
      <c r="E32" s="3"/>
    </row>
    <row r="33" spans="1:5" ht="12.75">
      <c r="A33" s="3"/>
      <c r="B33" s="3"/>
      <c r="C33" s="4"/>
      <c r="D33" s="3"/>
      <c r="E33" s="3"/>
    </row>
    <row r="34" spans="1:5" ht="12.75">
      <c r="A34" s="3"/>
      <c r="B34" s="3"/>
      <c r="C34" s="4"/>
      <c r="D34" s="3"/>
      <c r="E34" s="3"/>
    </row>
    <row r="35" spans="1:5" ht="12.75">
      <c r="A35" s="3"/>
      <c r="B35" s="3"/>
      <c r="C35" s="4"/>
      <c r="D35" s="3"/>
      <c r="E35" s="3"/>
    </row>
    <row r="36" spans="1:5" ht="12.75">
      <c r="A36" s="3"/>
      <c r="B36" s="3"/>
      <c r="C36" s="4"/>
      <c r="D36" s="3"/>
      <c r="E36" s="3"/>
    </row>
    <row r="37" spans="1:5" ht="12.75">
      <c r="A37" s="3"/>
      <c r="B37" s="3"/>
      <c r="C37" s="4"/>
      <c r="D37" s="3"/>
      <c r="E37" s="3"/>
    </row>
    <row r="38" spans="1:5" ht="12.75">
      <c r="A38" s="3"/>
      <c r="B38" s="3"/>
      <c r="C38" s="4"/>
      <c r="D38" s="3"/>
      <c r="E38" s="3"/>
    </row>
    <row r="39" spans="1:5" ht="12.75">
      <c r="A39" s="3"/>
      <c r="B39" s="3"/>
      <c r="C39" s="4"/>
      <c r="D39" s="3"/>
      <c r="E39" s="3"/>
    </row>
    <row r="40" spans="1:5" ht="12.75">
      <c r="A40" s="3"/>
      <c r="B40" s="3"/>
      <c r="C40" s="4"/>
      <c r="D40" s="3"/>
      <c r="E40" s="3"/>
    </row>
    <row r="41" spans="1:5" ht="12.75">
      <c r="A41" s="3"/>
      <c r="B41" s="3"/>
      <c r="C41" s="4"/>
      <c r="D41" s="3"/>
      <c r="E41" s="3"/>
    </row>
    <row r="42" spans="1:5" ht="12.75">
      <c r="A42" s="3"/>
      <c r="B42" s="3"/>
      <c r="C42" s="4"/>
      <c r="D42" s="3"/>
      <c r="E42" s="3"/>
    </row>
    <row r="43" spans="1:5" ht="12.75">
      <c r="A43" s="3"/>
      <c r="B43" s="3"/>
      <c r="C43" s="3"/>
      <c r="D43" s="3"/>
      <c r="E43" s="3"/>
    </row>
    <row r="44" spans="1:5" ht="12.75">
      <c r="A44" s="3"/>
      <c r="B44" s="3"/>
      <c r="C44" s="3"/>
      <c r="D44" s="3"/>
      <c r="E44" s="3"/>
    </row>
    <row r="45" spans="1:5" ht="12.75">
      <c r="A45" s="3"/>
      <c r="B45" s="3"/>
      <c r="C45" s="3"/>
      <c r="D45" s="3"/>
      <c r="E45" s="3"/>
    </row>
    <row r="46" spans="1:5" ht="12.75">
      <c r="A46" s="3"/>
      <c r="B46" s="3"/>
      <c r="C46" s="3"/>
      <c r="D46" s="3"/>
      <c r="E46" s="3"/>
    </row>
    <row r="47" spans="1:5" ht="12.75">
      <c r="A47" s="3"/>
      <c r="B47" s="3"/>
      <c r="C47" s="3"/>
      <c r="D47" s="3"/>
      <c r="E47" s="3"/>
    </row>
    <row r="48" spans="1:5" ht="12.75">
      <c r="A48" s="3"/>
      <c r="B48" s="3"/>
      <c r="C48" s="3"/>
      <c r="D48" s="3"/>
      <c r="E48" s="3"/>
    </row>
    <row r="49" spans="1:5" ht="12.75">
      <c r="A49" s="3"/>
      <c r="B49" s="3"/>
      <c r="C49" s="3"/>
      <c r="D49" s="3"/>
      <c r="E49" s="3"/>
    </row>
    <row r="50" spans="1:5" ht="12.75">
      <c r="A50" s="3"/>
      <c r="B50" s="3"/>
      <c r="C50" s="3"/>
      <c r="D50" s="3"/>
      <c r="E50" s="3"/>
    </row>
    <row r="51" spans="1:5" ht="12.75">
      <c r="A51" s="3"/>
      <c r="B51" s="3"/>
      <c r="C51" s="3"/>
      <c r="D51" s="3"/>
      <c r="E51"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L49"/>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140625" style="0" customWidth="1"/>
    <col min="9" max="9" width="4.7109375" style="0" customWidth="1"/>
  </cols>
  <sheetData>
    <row r="1" ht="18.75">
      <c r="D1" s="17" t="str">
        <f>step1!D1</f>
        <v>Net cash flow</v>
      </c>
    </row>
    <row r="2" ht="18.75">
      <c r="D2" s="17" t="str">
        <f>step1!D2</f>
        <v>Manufacturing line problems</v>
      </c>
    </row>
    <row r="5" spans="1:9" ht="12.75">
      <c r="A5" s="2"/>
      <c r="B5" s="28" t="str">
        <f>step1!B5</f>
        <v>Find the cash flow for Intendo's new Game Girl game manufacturing line.  They expect</v>
      </c>
      <c r="C5" s="29"/>
      <c r="D5" s="29"/>
      <c r="E5" s="29"/>
      <c r="F5" s="29"/>
      <c r="G5" s="29"/>
      <c r="H5" s="29"/>
      <c r="I5" s="30"/>
    </row>
    <row r="6" spans="1:9" ht="12.75">
      <c r="A6" s="2"/>
      <c r="B6" s="31" t="str">
        <f>step1!B6</f>
        <v>the game to generate $250,000 income in year one, increasing by $30000 each</v>
      </c>
      <c r="C6" s="32"/>
      <c r="D6" s="32"/>
      <c r="E6" s="32"/>
      <c r="F6" s="32"/>
      <c r="G6" s="32"/>
      <c r="H6" s="41"/>
      <c r="I6" s="34"/>
    </row>
    <row r="7" spans="1:9" ht="12.75">
      <c r="A7" s="2"/>
      <c r="B7" s="31" t="str">
        <f>step1!B7</f>
        <v>succeeding year.  Capital costs for the line are $200,000 in year 0.  The item will be</v>
      </c>
      <c r="C7" s="32"/>
      <c r="D7" s="32"/>
      <c r="E7" s="32"/>
      <c r="F7" s="32"/>
      <c r="G7" s="32"/>
      <c r="H7" s="32"/>
      <c r="I7" s="34"/>
    </row>
    <row r="8" spans="1:9" ht="12.75">
      <c r="A8" s="2"/>
      <c r="B8" s="31" t="str">
        <f>step1!B8</f>
        <v>MACRS depreciated using a 5 year recovery period.  Annual expenses are $70000.</v>
      </c>
      <c r="C8" s="32"/>
      <c r="D8" s="32"/>
      <c r="E8" s="32"/>
      <c r="F8" s="32"/>
      <c r="G8" s="32"/>
      <c r="H8" s="32"/>
      <c r="I8" s="34"/>
    </row>
    <row r="9" spans="1:9" ht="12.75">
      <c r="A9" s="2"/>
      <c r="B9" s="31" t="str">
        <f>step1!B9</f>
        <v>The line will be scrapped in year 6 with $10000 salvage value.  The effective tax rate</v>
      </c>
      <c r="C9" s="32"/>
      <c r="D9" s="32"/>
      <c r="E9" s="32"/>
      <c r="F9" s="32"/>
      <c r="G9" s="32"/>
      <c r="H9" s="32"/>
      <c r="I9" s="34"/>
    </row>
    <row r="10" spans="1:9" ht="12.75">
      <c r="A10" s="2"/>
      <c r="B10" s="37" t="str">
        <f>step1!B10</f>
        <v>will be 50% per year.</v>
      </c>
      <c r="C10" s="38"/>
      <c r="D10" s="38"/>
      <c r="E10" s="38"/>
      <c r="F10" s="42"/>
      <c r="G10" s="38"/>
      <c r="H10" s="38"/>
      <c r="I10" s="40"/>
    </row>
    <row r="12" spans="1:9" ht="15.75">
      <c r="A12" s="43" t="s">
        <v>2</v>
      </c>
      <c r="B12" s="22" t="s">
        <v>7</v>
      </c>
      <c r="C12" s="19" t="s">
        <v>27</v>
      </c>
      <c r="D12" s="5"/>
      <c r="E12" s="5"/>
      <c r="F12" s="5"/>
      <c r="G12" s="5"/>
      <c r="H12" s="5"/>
      <c r="I12" s="6"/>
    </row>
    <row r="13" spans="1:9" ht="15">
      <c r="A13" s="24"/>
      <c r="B13" s="23" t="s">
        <v>7</v>
      </c>
      <c r="C13" s="18" t="s">
        <v>28</v>
      </c>
      <c r="D13" s="2"/>
      <c r="E13" s="2"/>
      <c r="F13" s="2"/>
      <c r="G13" s="2"/>
      <c r="H13" s="2"/>
      <c r="I13" s="8"/>
    </row>
    <row r="14" spans="1:9" ht="15">
      <c r="A14" s="24"/>
      <c r="B14" s="23" t="s">
        <v>7</v>
      </c>
      <c r="C14" s="18" t="s">
        <v>29</v>
      </c>
      <c r="D14" s="2"/>
      <c r="E14" s="2"/>
      <c r="F14" s="2"/>
      <c r="G14" s="2"/>
      <c r="H14" s="2"/>
      <c r="I14" s="8"/>
    </row>
    <row r="15" spans="1:9" ht="15.75">
      <c r="A15" s="25"/>
      <c r="B15" s="26"/>
      <c r="C15" s="20" t="s">
        <v>9</v>
      </c>
      <c r="D15" s="1"/>
      <c r="E15" s="1"/>
      <c r="F15" s="1"/>
      <c r="G15" s="1"/>
      <c r="H15" s="1"/>
      <c r="I15" s="10"/>
    </row>
    <row r="16" spans="1:7" ht="12.75">
      <c r="A16" s="3"/>
      <c r="B16" s="3"/>
      <c r="C16" s="3"/>
      <c r="D16" s="3"/>
      <c r="E16" s="3"/>
      <c r="F16" s="3"/>
      <c r="G16" s="47"/>
    </row>
    <row r="17" spans="1:7" ht="12.75">
      <c r="A17" s="3"/>
      <c r="B17" s="3"/>
      <c r="C17" s="3"/>
      <c r="D17" s="3"/>
      <c r="E17" s="3"/>
      <c r="F17" s="3"/>
      <c r="G17" s="3"/>
    </row>
    <row r="18" spans="1:7" ht="12.75">
      <c r="A18" s="3"/>
      <c r="B18" s="3"/>
      <c r="C18" s="4"/>
      <c r="D18" s="48"/>
      <c r="E18" s="3"/>
      <c r="F18" s="3"/>
      <c r="G18" s="46"/>
    </row>
    <row r="19" spans="1:12" ht="25.5">
      <c r="A19" s="12" t="s">
        <v>1</v>
      </c>
      <c r="B19" s="56" t="s">
        <v>14</v>
      </c>
      <c r="C19" s="56" t="s">
        <v>15</v>
      </c>
      <c r="D19" s="56" t="s">
        <v>23</v>
      </c>
      <c r="E19" s="56" t="s">
        <v>16</v>
      </c>
      <c r="F19" s="56" t="s">
        <v>17</v>
      </c>
      <c r="G19" s="56" t="s">
        <v>18</v>
      </c>
      <c r="H19" s="56" t="s">
        <v>19</v>
      </c>
      <c r="I19" s="56"/>
      <c r="J19" s="56" t="s">
        <v>20</v>
      </c>
      <c r="K19" s="56" t="s">
        <v>21</v>
      </c>
      <c r="L19" s="57"/>
    </row>
    <row r="20" spans="1:12" ht="12.75">
      <c r="A20" s="58">
        <v>0</v>
      </c>
      <c r="B20" s="50"/>
      <c r="C20" s="50"/>
      <c r="D20" s="2"/>
      <c r="E20" s="50"/>
      <c r="F20" s="50"/>
      <c r="G20" s="50"/>
      <c r="H20" s="50"/>
      <c r="I20" s="50"/>
      <c r="J20" s="49"/>
      <c r="K20" s="50"/>
      <c r="L20" s="59"/>
    </row>
    <row r="21" spans="1:12" ht="12.75">
      <c r="A21" s="58">
        <v>1</v>
      </c>
      <c r="B21" s="50">
        <f>step1!L1</f>
        <v>250000</v>
      </c>
      <c r="C21" s="50">
        <f>step1!$L$3</f>
        <v>70000</v>
      </c>
      <c r="D21" s="63"/>
      <c r="E21" s="49"/>
      <c r="F21" s="49"/>
      <c r="G21" s="50"/>
      <c r="H21" s="50"/>
      <c r="I21" s="50"/>
      <c r="J21" s="50"/>
      <c r="K21" s="50"/>
      <c r="L21" s="59"/>
    </row>
    <row r="22" spans="1:12" ht="12.75">
      <c r="A22" s="58">
        <v>2</v>
      </c>
      <c r="B22" s="50">
        <f>step1!L1+step1!L2</f>
        <v>280000</v>
      </c>
      <c r="C22" s="50">
        <f>step1!$L$3</f>
        <v>70000</v>
      </c>
      <c r="D22" s="63"/>
      <c r="E22" s="49"/>
      <c r="F22" s="49"/>
      <c r="G22" s="50"/>
      <c r="H22" s="50"/>
      <c r="I22" s="50"/>
      <c r="J22" s="50"/>
      <c r="K22" s="50"/>
      <c r="L22" s="59"/>
    </row>
    <row r="23" spans="1:12" ht="12.75">
      <c r="A23" s="58">
        <v>3</v>
      </c>
      <c r="B23" s="50">
        <f>step1!L1+2*step1!L2</f>
        <v>310000</v>
      </c>
      <c r="C23" s="50">
        <f>step1!$L$3</f>
        <v>70000</v>
      </c>
      <c r="D23" s="63"/>
      <c r="E23" s="49"/>
      <c r="F23" s="49"/>
      <c r="G23" s="50"/>
      <c r="H23" s="50"/>
      <c r="I23" s="50"/>
      <c r="J23" s="50"/>
      <c r="K23" s="50"/>
      <c r="L23" s="59"/>
    </row>
    <row r="24" spans="1:12" ht="12.75">
      <c r="A24" s="58">
        <v>4</v>
      </c>
      <c r="B24" s="50">
        <f>step1!L1+3*step1!L2</f>
        <v>340000</v>
      </c>
      <c r="C24" s="50">
        <f>step1!$L$3</f>
        <v>70000</v>
      </c>
      <c r="D24" s="63"/>
      <c r="E24" s="49"/>
      <c r="F24" s="49"/>
      <c r="G24" s="50"/>
      <c r="H24" s="50"/>
      <c r="I24" s="50"/>
      <c r="J24" s="50"/>
      <c r="K24" s="50"/>
      <c r="L24" s="59"/>
    </row>
    <row r="25" spans="1:12" ht="12.75">
      <c r="A25" s="58">
        <v>5</v>
      </c>
      <c r="B25" s="50">
        <f>step1!L1+4*step1!L2</f>
        <v>370000</v>
      </c>
      <c r="C25" s="50">
        <f>step1!$L$3</f>
        <v>70000</v>
      </c>
      <c r="D25" s="63"/>
      <c r="E25" s="49"/>
      <c r="F25" s="49"/>
      <c r="G25" s="50"/>
      <c r="H25" s="50"/>
      <c r="I25" s="50"/>
      <c r="J25" s="50"/>
      <c r="K25" s="50"/>
      <c r="L25" s="59"/>
    </row>
    <row r="26" spans="1:12" ht="12.75">
      <c r="A26" s="58">
        <v>6</v>
      </c>
      <c r="B26" s="50">
        <f>step1!L1+5*step1!L2</f>
        <v>400000</v>
      </c>
      <c r="C26" s="50">
        <f>step1!$L$3</f>
        <v>70000</v>
      </c>
      <c r="D26" s="63"/>
      <c r="E26" s="49"/>
      <c r="F26" s="49"/>
      <c r="G26" s="50"/>
      <c r="H26" s="50"/>
      <c r="I26" s="50"/>
      <c r="J26" s="50"/>
      <c r="K26" s="49"/>
      <c r="L26" s="59"/>
    </row>
    <row r="27" spans="1:12" ht="12.75">
      <c r="A27" s="9"/>
      <c r="B27" s="1"/>
      <c r="C27" s="65"/>
      <c r="D27" s="1"/>
      <c r="E27" s="1"/>
      <c r="F27" s="1"/>
      <c r="G27" s="1"/>
      <c r="H27" s="1"/>
      <c r="I27" s="1"/>
      <c r="J27" s="1"/>
      <c r="K27" s="1"/>
      <c r="L27" s="10"/>
    </row>
    <row r="28" spans="1:7" ht="12.75">
      <c r="A28" s="3"/>
      <c r="B28" s="3"/>
      <c r="C28" s="4"/>
      <c r="D28" s="4"/>
      <c r="E28" s="3"/>
      <c r="F28" s="3"/>
      <c r="G28" s="3"/>
    </row>
    <row r="29" spans="1:7" ht="12.75">
      <c r="A29" s="3"/>
      <c r="B29" s="3"/>
      <c r="C29" s="4"/>
      <c r="D29" s="4"/>
      <c r="E29" s="3"/>
      <c r="F29" s="3"/>
      <c r="G29" s="3"/>
    </row>
    <row r="30" spans="1:7" ht="12.75">
      <c r="A30" s="3"/>
      <c r="B30" s="3"/>
      <c r="C30" s="4"/>
      <c r="D30" s="4"/>
      <c r="E30" s="3"/>
      <c r="F30" s="3"/>
      <c r="G30" s="3"/>
    </row>
    <row r="31" spans="1:7" ht="12.75">
      <c r="A31" s="3"/>
      <c r="B31" s="3"/>
      <c r="C31" s="4"/>
      <c r="D31" s="4"/>
      <c r="E31" s="3"/>
      <c r="F31" s="3"/>
      <c r="G31" s="3"/>
    </row>
    <row r="32" spans="1:7" ht="12.75">
      <c r="A32" s="3"/>
      <c r="B32" s="3"/>
      <c r="C32" s="4"/>
      <c r="D32" s="4"/>
      <c r="E32" s="3"/>
      <c r="F32" s="3"/>
      <c r="G32" s="3"/>
    </row>
    <row r="33" spans="1:7" ht="12.75">
      <c r="A33" s="3"/>
      <c r="B33" s="3"/>
      <c r="C33" s="4"/>
      <c r="D33" s="4"/>
      <c r="E33" s="3"/>
      <c r="F33" s="3"/>
      <c r="G33" s="3"/>
    </row>
    <row r="34" spans="1:7" ht="12.75">
      <c r="A34" s="3"/>
      <c r="B34" s="3"/>
      <c r="C34" s="4"/>
      <c r="D34" s="4"/>
      <c r="E34" s="3"/>
      <c r="F34" s="3"/>
      <c r="G34" s="3"/>
    </row>
    <row r="35" spans="1:7" ht="12.75">
      <c r="A35" s="3"/>
      <c r="B35" s="3"/>
      <c r="C35" s="4"/>
      <c r="D35" s="4"/>
      <c r="E35" s="3"/>
      <c r="F35" s="3"/>
      <c r="G35" s="3"/>
    </row>
    <row r="36" spans="1:7" ht="12.75">
      <c r="A36" s="3"/>
      <c r="B36" s="3"/>
      <c r="C36" s="4"/>
      <c r="D36" s="4"/>
      <c r="E36" s="3"/>
      <c r="F36" s="3"/>
      <c r="G36" s="3"/>
    </row>
    <row r="37" spans="1:7" ht="12.75">
      <c r="A37" s="3"/>
      <c r="B37" s="3"/>
      <c r="C37" s="4"/>
      <c r="D37" s="4"/>
      <c r="E37" s="3"/>
      <c r="F37" s="3"/>
      <c r="G37" s="3"/>
    </row>
    <row r="38" spans="1:7" ht="12.75">
      <c r="A38" s="3"/>
      <c r="B38" s="3"/>
      <c r="C38" s="4"/>
      <c r="D38" s="4"/>
      <c r="E38" s="3"/>
      <c r="F38" s="3"/>
      <c r="G38" s="3"/>
    </row>
    <row r="39" spans="1:7" ht="12.75">
      <c r="A39" s="3"/>
      <c r="B39" s="3"/>
      <c r="C39" s="4"/>
      <c r="D39" s="4"/>
      <c r="E39" s="3"/>
      <c r="F39" s="3"/>
      <c r="G39" s="3"/>
    </row>
    <row r="40" spans="1:7" ht="12.75">
      <c r="A40" s="3"/>
      <c r="B40" s="3"/>
      <c r="C40" s="4"/>
      <c r="D40" s="4"/>
      <c r="E40" s="3"/>
      <c r="F40" s="3"/>
      <c r="G40" s="3"/>
    </row>
    <row r="41" spans="1:7" ht="12.75">
      <c r="A41" s="3"/>
      <c r="B41" s="3"/>
      <c r="C41" s="4"/>
      <c r="D41" s="4"/>
      <c r="E41" s="3"/>
      <c r="F41" s="3"/>
      <c r="G41" s="3"/>
    </row>
    <row r="42" spans="1:7" ht="12.75">
      <c r="A42" s="3"/>
      <c r="B42" s="3"/>
      <c r="C42" s="4"/>
      <c r="D42" s="4"/>
      <c r="E42" s="3"/>
      <c r="F42" s="3"/>
      <c r="G42" s="3"/>
    </row>
    <row r="43" spans="1:7" ht="12.75">
      <c r="A43" s="3"/>
      <c r="B43" s="4"/>
      <c r="C43" s="4"/>
      <c r="D43" s="4"/>
      <c r="E43" s="3"/>
      <c r="F43" s="3"/>
      <c r="G43" s="3"/>
    </row>
    <row r="44" spans="1:7" ht="12.75">
      <c r="A44" s="3"/>
      <c r="B44" s="3"/>
      <c r="C44" s="3"/>
      <c r="D44" s="3"/>
      <c r="E44" s="3"/>
      <c r="F44" s="3"/>
      <c r="G44" s="3"/>
    </row>
    <row r="45" spans="1:7" ht="12.75">
      <c r="A45" s="3"/>
      <c r="B45" s="3"/>
      <c r="C45" s="3"/>
      <c r="D45" s="3"/>
      <c r="E45" s="3"/>
      <c r="F45" s="3"/>
      <c r="G45" s="3"/>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L43"/>
  <sheetViews>
    <sheetView workbookViewId="0" topLeftCell="A13">
      <selection activeCell="D36" sqref="D36:D40"/>
    </sheetView>
  </sheetViews>
  <sheetFormatPr defaultColWidth="9.140625" defaultRowHeight="12.75"/>
  <cols>
    <col min="2" max="2" width="9.7109375" style="0" customWidth="1"/>
    <col min="4" max="4" width="9.7109375" style="0" customWidth="1"/>
    <col min="5" max="5" width="11.140625" style="0" customWidth="1"/>
    <col min="9" max="9" width="4.7109375" style="0" customWidth="1"/>
  </cols>
  <sheetData>
    <row r="1" ht="18.75">
      <c r="D1" s="17" t="str">
        <f>step1!D1</f>
        <v>Net cash flow</v>
      </c>
    </row>
    <row r="2" ht="18.75">
      <c r="D2" s="17" t="str">
        <f>step1!D2</f>
        <v>Manufacturing line problems</v>
      </c>
    </row>
    <row r="5" spans="1:9" ht="12.75">
      <c r="A5" s="2"/>
      <c r="B5" s="28" t="str">
        <f>step1!B5</f>
        <v>Find the cash flow for Intendo's new Game Girl game manufacturing line.  They expect</v>
      </c>
      <c r="C5" s="29"/>
      <c r="D5" s="29"/>
      <c r="E5" s="29"/>
      <c r="F5" s="29"/>
      <c r="G5" s="29"/>
      <c r="H5" s="29"/>
      <c r="I5" s="30"/>
    </row>
    <row r="6" spans="1:9" ht="12.75">
      <c r="A6" s="2"/>
      <c r="B6" s="31" t="str">
        <f>step1!B6</f>
        <v>the game to generate $250,000 income in year one, increasing by $30000 each</v>
      </c>
      <c r="C6" s="32"/>
      <c r="D6" s="32"/>
      <c r="E6" s="32"/>
      <c r="F6" s="32"/>
      <c r="G6" s="32"/>
      <c r="H6" s="41"/>
      <c r="I6" s="34"/>
    </row>
    <row r="7" spans="1:9" ht="12.75">
      <c r="A7" s="2"/>
      <c r="B7" s="31" t="str">
        <f>step1!B7</f>
        <v>succeeding year.  Capital costs for the line are $200,000 in year 0.  The item will be</v>
      </c>
      <c r="C7" s="32"/>
      <c r="D7" s="32"/>
      <c r="E7" s="32"/>
      <c r="F7" s="32"/>
      <c r="G7" s="32"/>
      <c r="H7" s="32"/>
      <c r="I7" s="34"/>
    </row>
    <row r="8" spans="1:9" ht="12.75">
      <c r="A8" s="2"/>
      <c r="B8" s="31" t="str">
        <f>step1!B8</f>
        <v>MACRS depreciated using a 5 year recovery period.  Annual expenses are $70000.</v>
      </c>
      <c r="C8" s="32"/>
      <c r="D8" s="32"/>
      <c r="E8" s="32"/>
      <c r="F8" s="32"/>
      <c r="G8" s="32"/>
      <c r="H8" s="32"/>
      <c r="I8" s="34"/>
    </row>
    <row r="9" spans="1:9" ht="12.75">
      <c r="A9" s="2"/>
      <c r="B9" s="31" t="str">
        <f>step1!B9</f>
        <v>The line will be scrapped in year 6 with $10000 salvage value.  The effective tax rate</v>
      </c>
      <c r="C9" s="32"/>
      <c r="D9" s="32"/>
      <c r="E9" s="32"/>
      <c r="F9" s="32"/>
      <c r="G9" s="32"/>
      <c r="H9" s="32"/>
      <c r="I9" s="34"/>
    </row>
    <row r="10" spans="1:9" ht="12.75">
      <c r="A10" s="2"/>
      <c r="B10" s="37" t="str">
        <f>step1!B10</f>
        <v>will be 50% per year.</v>
      </c>
      <c r="C10" s="38"/>
      <c r="D10" s="38"/>
      <c r="E10" s="38"/>
      <c r="F10" s="42"/>
      <c r="G10" s="38"/>
      <c r="H10" s="38"/>
      <c r="I10" s="40"/>
    </row>
    <row r="12" spans="1:9" ht="15.75">
      <c r="A12" s="43" t="s">
        <v>3</v>
      </c>
      <c r="B12" s="22" t="s">
        <v>7</v>
      </c>
      <c r="C12" s="19" t="s">
        <v>34</v>
      </c>
      <c r="D12" s="5"/>
      <c r="E12" s="5"/>
      <c r="F12" s="5"/>
      <c r="G12" s="5"/>
      <c r="H12" s="5"/>
      <c r="I12" s="6"/>
    </row>
    <row r="13" spans="1:9" ht="15">
      <c r="A13" s="24"/>
      <c r="B13" s="23" t="s">
        <v>7</v>
      </c>
      <c r="C13" s="18" t="s">
        <v>31</v>
      </c>
      <c r="D13" s="2"/>
      <c r="E13" s="2"/>
      <c r="F13" s="2"/>
      <c r="G13" s="2"/>
      <c r="H13" s="2"/>
      <c r="I13" s="8"/>
    </row>
    <row r="14" spans="1:9" ht="15">
      <c r="A14" s="24"/>
      <c r="B14" s="23" t="s">
        <v>7</v>
      </c>
      <c r="C14" s="18" t="s">
        <v>32</v>
      </c>
      <c r="D14" s="2"/>
      <c r="E14" s="2"/>
      <c r="F14" s="2"/>
      <c r="G14" s="2"/>
      <c r="H14" s="2"/>
      <c r="I14" s="8"/>
    </row>
    <row r="15" spans="1:9" ht="15.75">
      <c r="A15" s="25"/>
      <c r="B15" s="27"/>
      <c r="C15" s="20" t="s">
        <v>12</v>
      </c>
      <c r="D15" s="1"/>
      <c r="E15" s="1"/>
      <c r="F15" s="1"/>
      <c r="G15" s="1"/>
      <c r="H15" s="1"/>
      <c r="I15" s="10"/>
    </row>
    <row r="16" spans="1:9" ht="12.75">
      <c r="A16" s="3"/>
      <c r="B16" s="3"/>
      <c r="C16" s="3"/>
      <c r="D16" s="3"/>
      <c r="E16" s="3"/>
      <c r="F16" s="3"/>
      <c r="G16" s="47"/>
      <c r="H16" s="3"/>
      <c r="I16" s="3"/>
    </row>
    <row r="17" spans="1:9" ht="12.75">
      <c r="A17" s="3"/>
      <c r="B17" s="3"/>
      <c r="C17" s="3"/>
      <c r="D17" s="3"/>
      <c r="E17" s="3"/>
      <c r="F17" s="3"/>
      <c r="G17" s="3"/>
      <c r="H17" s="3"/>
      <c r="I17" s="3"/>
    </row>
    <row r="18" spans="1:9" ht="12.75">
      <c r="A18" s="3"/>
      <c r="B18" s="3"/>
      <c r="C18" s="4"/>
      <c r="D18" s="3"/>
      <c r="E18" s="3"/>
      <c r="F18" s="3"/>
      <c r="G18" s="46"/>
      <c r="H18" s="14"/>
      <c r="I18" s="3"/>
    </row>
    <row r="19" spans="1:12" ht="25.5">
      <c r="A19" s="12" t="s">
        <v>1</v>
      </c>
      <c r="B19" s="56" t="s">
        <v>14</v>
      </c>
      <c r="C19" s="56" t="s">
        <v>15</v>
      </c>
      <c r="D19" s="56" t="s">
        <v>23</v>
      </c>
      <c r="E19" s="56" t="s">
        <v>16</v>
      </c>
      <c r="F19" s="56" t="s">
        <v>17</v>
      </c>
      <c r="G19" s="56" t="s">
        <v>18</v>
      </c>
      <c r="H19" s="56" t="s">
        <v>19</v>
      </c>
      <c r="I19" s="56"/>
      <c r="J19" s="56" t="s">
        <v>20</v>
      </c>
      <c r="K19" s="56" t="s">
        <v>21</v>
      </c>
      <c r="L19" s="57"/>
    </row>
    <row r="20" spans="1:12" ht="12.75">
      <c r="A20" s="58">
        <v>0</v>
      </c>
      <c r="B20" s="50"/>
      <c r="C20" s="50"/>
      <c r="D20" s="2"/>
      <c r="E20" s="50"/>
      <c r="F20" s="50"/>
      <c r="G20" s="49"/>
      <c r="H20" s="49"/>
      <c r="I20" s="50"/>
      <c r="J20" s="50">
        <f>step1!L4</f>
        <v>200000</v>
      </c>
      <c r="K20" s="50"/>
      <c r="L20" s="59"/>
    </row>
    <row r="21" spans="1:12" ht="12.75">
      <c r="A21" s="58">
        <v>1</v>
      </c>
      <c r="B21" s="50">
        <f>step1!L1</f>
        <v>250000</v>
      </c>
      <c r="C21" s="50">
        <f>step1!$L$3</f>
        <v>70000</v>
      </c>
      <c r="D21" s="60">
        <f>final!D21</f>
        <v>0.2</v>
      </c>
      <c r="E21" s="50">
        <f aca="true" t="shared" si="0" ref="E21:E26">$J$20*D21</f>
        <v>40000</v>
      </c>
      <c r="F21" s="50"/>
      <c r="G21" s="49"/>
      <c r="H21" s="49"/>
      <c r="I21" s="50"/>
      <c r="J21" s="50"/>
      <c r="K21" s="50"/>
      <c r="L21" s="59"/>
    </row>
    <row r="22" spans="1:12" ht="12.75">
      <c r="A22" s="58">
        <v>2</v>
      </c>
      <c r="B22" s="50">
        <f>step1!L1+step1!L2</f>
        <v>280000</v>
      </c>
      <c r="C22" s="50">
        <f>step1!$L$3</f>
        <v>70000</v>
      </c>
      <c r="D22" s="60">
        <f>final!D22</f>
        <v>0.32</v>
      </c>
      <c r="E22" s="50">
        <f t="shared" si="0"/>
        <v>64000</v>
      </c>
      <c r="F22" s="50"/>
      <c r="G22" s="49"/>
      <c r="H22" s="49"/>
      <c r="I22" s="50"/>
      <c r="J22" s="50"/>
      <c r="K22" s="50"/>
      <c r="L22" s="59"/>
    </row>
    <row r="23" spans="1:12" ht="12.75">
      <c r="A23" s="58">
        <v>3</v>
      </c>
      <c r="B23" s="50">
        <f>step1!L1+2*step1!L2</f>
        <v>310000</v>
      </c>
      <c r="C23" s="50">
        <f>step1!$L$3</f>
        <v>70000</v>
      </c>
      <c r="D23" s="60">
        <f>final!D23</f>
        <v>0.192</v>
      </c>
      <c r="E23" s="50">
        <f t="shared" si="0"/>
        <v>38400</v>
      </c>
      <c r="F23" s="50"/>
      <c r="G23" s="49"/>
      <c r="H23" s="49"/>
      <c r="I23" s="50"/>
      <c r="J23" s="50"/>
      <c r="K23" s="50"/>
      <c r="L23" s="59"/>
    </row>
    <row r="24" spans="1:12" ht="12.75">
      <c r="A24" s="58">
        <v>4</v>
      </c>
      <c r="B24" s="50">
        <f>step1!L1+3*step1!L2</f>
        <v>340000</v>
      </c>
      <c r="C24" s="50">
        <f>step1!$L$3</f>
        <v>70000</v>
      </c>
      <c r="D24" s="60">
        <f>final!D24</f>
        <v>0.1152</v>
      </c>
      <c r="E24" s="50">
        <f t="shared" si="0"/>
        <v>23040</v>
      </c>
      <c r="F24" s="50"/>
      <c r="G24" s="49"/>
      <c r="H24" s="49"/>
      <c r="I24" s="50"/>
      <c r="J24" s="50"/>
      <c r="K24" s="50"/>
      <c r="L24" s="59"/>
    </row>
    <row r="25" spans="1:12" ht="12.75">
      <c r="A25" s="58">
        <v>5</v>
      </c>
      <c r="B25" s="50">
        <f>step1!L1+4*step1!L2</f>
        <v>370000</v>
      </c>
      <c r="C25" s="50">
        <f>step1!$L$3</f>
        <v>70000</v>
      </c>
      <c r="D25" s="60">
        <f>final!D25</f>
        <v>0.1152</v>
      </c>
      <c r="E25" s="50">
        <f t="shared" si="0"/>
        <v>23040</v>
      </c>
      <c r="F25" s="50"/>
      <c r="G25" s="49"/>
      <c r="H25" s="49"/>
      <c r="I25" s="50"/>
      <c r="J25" s="50"/>
      <c r="K25" s="50"/>
      <c r="L25" s="59"/>
    </row>
    <row r="26" spans="1:12" ht="12.75">
      <c r="A26" s="58">
        <v>6</v>
      </c>
      <c r="B26" s="50">
        <f>step1!L1+5*step1!L2</f>
        <v>400000</v>
      </c>
      <c r="C26" s="50">
        <f>step1!$L$3</f>
        <v>70000</v>
      </c>
      <c r="D26" s="60">
        <f>final!D26</f>
        <v>0.0576</v>
      </c>
      <c r="E26" s="50">
        <f t="shared" si="0"/>
        <v>11520</v>
      </c>
      <c r="F26" s="50">
        <f>step1!L5</f>
        <v>10000</v>
      </c>
      <c r="G26" s="49"/>
      <c r="H26" s="49"/>
      <c r="I26" s="50"/>
      <c r="J26" s="50"/>
      <c r="K26" s="50">
        <f>step1!L5</f>
        <v>10000</v>
      </c>
      <c r="L26" s="59"/>
    </row>
    <row r="27" spans="1:12" ht="12.75">
      <c r="A27" s="9"/>
      <c r="B27" s="1"/>
      <c r="C27" s="1"/>
      <c r="D27" s="1"/>
      <c r="E27" s="1"/>
      <c r="F27" s="1"/>
      <c r="G27" s="1"/>
      <c r="H27" s="1"/>
      <c r="I27" s="1"/>
      <c r="J27" s="1"/>
      <c r="K27" s="1"/>
      <c r="L27" s="10"/>
    </row>
    <row r="28" spans="1:9" ht="12.75">
      <c r="A28" s="3"/>
      <c r="B28" s="3"/>
      <c r="C28" s="4"/>
      <c r="E28" s="66" t="s">
        <v>35</v>
      </c>
      <c r="G28" s="3"/>
      <c r="H28" s="3"/>
      <c r="I28" s="3"/>
    </row>
    <row r="29" spans="1:9" ht="12.75">
      <c r="A29" s="3"/>
      <c r="B29" s="3"/>
      <c r="C29" s="4"/>
      <c r="G29" s="3"/>
      <c r="H29" s="3"/>
      <c r="I29" s="3"/>
    </row>
    <row r="30" spans="1:9" ht="12.75">
      <c r="A30" s="3"/>
      <c r="B30" s="3"/>
      <c r="C30" s="4"/>
      <c r="D30" s="53" t="s">
        <v>33</v>
      </c>
      <c r="E30" s="54"/>
      <c r="F30" s="62"/>
      <c r="G30" s="3"/>
      <c r="H30" s="3"/>
      <c r="I30" s="3"/>
    </row>
    <row r="31" spans="1:9" ht="12.75">
      <c r="A31" s="3"/>
      <c r="B31" s="3"/>
      <c r="C31" s="4"/>
      <c r="D31" s="3"/>
      <c r="E31" s="3"/>
      <c r="F31" s="3"/>
      <c r="G31" s="3"/>
      <c r="H31" s="3"/>
      <c r="I31" s="3"/>
    </row>
    <row r="32" spans="1:9" ht="12.75">
      <c r="A32" s="3"/>
      <c r="B32" s="3"/>
      <c r="C32" s="4"/>
      <c r="D32" s="3"/>
      <c r="E32" s="3"/>
      <c r="F32" s="3"/>
      <c r="G32" s="3"/>
      <c r="H32" s="3"/>
      <c r="I32" s="3"/>
    </row>
    <row r="33" spans="1:9" ht="12.75">
      <c r="A33" s="3"/>
      <c r="B33" s="3"/>
      <c r="C33" s="4"/>
      <c r="D33" s="3"/>
      <c r="E33" s="3"/>
      <c r="F33" s="3"/>
      <c r="G33" s="3"/>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6"/>
      <c r="E43" s="3"/>
      <c r="F43" s="3"/>
      <c r="G43" s="3"/>
      <c r="H43" s="3"/>
      <c r="I43"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topLeftCell="A15">
      <selection activeCell="D36" sqref="D36:D40"/>
    </sheetView>
  </sheetViews>
  <sheetFormatPr defaultColWidth="9.140625" defaultRowHeight="12.75"/>
  <cols>
    <col min="2" max="2" width="9.7109375" style="0" customWidth="1"/>
    <col min="4" max="4" width="9.7109375" style="0" customWidth="1"/>
    <col min="5" max="5" width="11.140625" style="0" customWidth="1"/>
    <col min="9" max="9" width="4.7109375" style="0" customWidth="1"/>
  </cols>
  <sheetData>
    <row r="1" ht="18.75">
      <c r="D1" s="17" t="str">
        <f>step1!D1</f>
        <v>Net cash flow</v>
      </c>
    </row>
    <row r="2" ht="18.75">
      <c r="D2" s="17" t="str">
        <f>step1!D2</f>
        <v>Manufacturing line problems</v>
      </c>
    </row>
    <row r="5" spans="1:9" ht="12.75">
      <c r="A5" s="2"/>
      <c r="B5" s="28" t="str">
        <f>step1!B5</f>
        <v>Find the cash flow for Intendo's new Game Girl game manufacturing line.  They expect</v>
      </c>
      <c r="C5" s="29"/>
      <c r="D5" s="29"/>
      <c r="E5" s="29"/>
      <c r="F5" s="29"/>
      <c r="G5" s="29"/>
      <c r="H5" s="29"/>
      <c r="I5" s="30"/>
    </row>
    <row r="6" spans="1:9" ht="12.75">
      <c r="A6" s="2"/>
      <c r="B6" s="31" t="str">
        <f>step1!B6</f>
        <v>the game to generate $250,000 income in year one, increasing by $30000 each</v>
      </c>
      <c r="C6" s="32"/>
      <c r="D6" s="32"/>
      <c r="E6" s="32"/>
      <c r="F6" s="32"/>
      <c r="G6" s="32"/>
      <c r="H6" s="41"/>
      <c r="I6" s="34"/>
    </row>
    <row r="7" spans="1:9" ht="12.75">
      <c r="A7" s="2"/>
      <c r="B7" s="31" t="str">
        <f>step1!B7</f>
        <v>succeeding year.  Capital costs for the line are $200,000 in year 0.  The item will be</v>
      </c>
      <c r="C7" s="32"/>
      <c r="D7" s="32"/>
      <c r="E7" s="32"/>
      <c r="F7" s="32"/>
      <c r="G7" s="32"/>
      <c r="H7" s="32"/>
      <c r="I7" s="34"/>
    </row>
    <row r="8" spans="1:9" ht="12.75">
      <c r="A8" s="2"/>
      <c r="B8" s="31" t="str">
        <f>step1!B8</f>
        <v>MACRS depreciated using a 5 year recovery period.  Annual expenses are $70000.</v>
      </c>
      <c r="C8" s="32"/>
      <c r="D8" s="32"/>
      <c r="E8" s="32"/>
      <c r="F8" s="32"/>
      <c r="G8" s="32"/>
      <c r="H8" s="32"/>
      <c r="I8" s="34"/>
    </row>
    <row r="9" spans="1:9" ht="12.75">
      <c r="A9" s="2"/>
      <c r="B9" s="31" t="str">
        <f>step1!B9</f>
        <v>The line will be scrapped in year 6 with $10000 salvage value.  The effective tax rate</v>
      </c>
      <c r="C9" s="32"/>
      <c r="D9" s="32"/>
      <c r="E9" s="32"/>
      <c r="F9" s="32"/>
      <c r="G9" s="32"/>
      <c r="H9" s="32"/>
      <c r="I9" s="34"/>
    </row>
    <row r="10" spans="1:9" ht="12.75">
      <c r="A10" s="2"/>
      <c r="B10" s="37" t="str">
        <f>step1!B10</f>
        <v>will be 50% per year.</v>
      </c>
      <c r="C10" s="38"/>
      <c r="D10" s="38"/>
      <c r="E10" s="38"/>
      <c r="F10" s="42"/>
      <c r="G10" s="38"/>
      <c r="H10" s="38"/>
      <c r="I10" s="40"/>
    </row>
    <row r="12" spans="1:9" ht="15.75">
      <c r="A12" s="43" t="s">
        <v>4</v>
      </c>
      <c r="B12" s="22" t="s">
        <v>7</v>
      </c>
      <c r="C12" s="19" t="s">
        <v>30</v>
      </c>
      <c r="D12" s="5"/>
      <c r="E12" s="5"/>
      <c r="F12" s="5"/>
      <c r="G12" s="5"/>
      <c r="H12" s="5"/>
      <c r="I12" s="6"/>
    </row>
    <row r="13" spans="1:9" ht="15">
      <c r="A13" s="24"/>
      <c r="B13" s="23"/>
      <c r="C13" s="18"/>
      <c r="D13" s="2"/>
      <c r="E13" s="2"/>
      <c r="F13" s="2"/>
      <c r="G13" s="2"/>
      <c r="H13" s="2"/>
      <c r="I13" s="8"/>
    </row>
    <row r="14" spans="1:9" ht="15.75">
      <c r="A14" s="25"/>
      <c r="B14" s="27"/>
      <c r="C14" s="20" t="s">
        <v>10</v>
      </c>
      <c r="D14" s="1"/>
      <c r="E14" s="1"/>
      <c r="F14" s="1"/>
      <c r="G14" s="1"/>
      <c r="H14" s="1"/>
      <c r="I14" s="10"/>
    </row>
    <row r="16" spans="1:8" ht="12.75">
      <c r="A16" s="3"/>
      <c r="B16" s="3"/>
      <c r="C16" s="3"/>
      <c r="D16" s="3"/>
      <c r="E16" s="3"/>
      <c r="F16" s="3"/>
      <c r="G16" s="47"/>
      <c r="H16" s="3"/>
    </row>
    <row r="17" spans="1:8" ht="12.75">
      <c r="A17" s="3"/>
      <c r="B17" s="3"/>
      <c r="C17" s="3"/>
      <c r="D17" s="3"/>
      <c r="E17" s="3"/>
      <c r="F17" s="3"/>
      <c r="G17" s="3"/>
      <c r="H17" s="3"/>
    </row>
    <row r="19" spans="1:12" ht="25.5">
      <c r="A19" s="12" t="s">
        <v>1</v>
      </c>
      <c r="B19" s="56" t="s">
        <v>14</v>
      </c>
      <c r="C19" s="56" t="s">
        <v>15</v>
      </c>
      <c r="D19" s="56" t="s">
        <v>23</v>
      </c>
      <c r="E19" s="56" t="s">
        <v>16</v>
      </c>
      <c r="F19" s="56" t="s">
        <v>17</v>
      </c>
      <c r="G19" s="56" t="s">
        <v>18</v>
      </c>
      <c r="H19" s="56" t="s">
        <v>19</v>
      </c>
      <c r="I19" s="56"/>
      <c r="J19" s="56" t="s">
        <v>20</v>
      </c>
      <c r="K19" s="56" t="s">
        <v>21</v>
      </c>
      <c r="L19" s="57" t="s">
        <v>22</v>
      </c>
    </row>
    <row r="20" spans="1:12" ht="12.75">
      <c r="A20" s="58">
        <v>0</v>
      </c>
      <c r="B20" s="50"/>
      <c r="C20" s="50"/>
      <c r="D20" s="2"/>
      <c r="E20" s="50"/>
      <c r="F20" s="50"/>
      <c r="G20" s="50">
        <f aca="true" t="shared" si="0" ref="G20:G26">B20-C20-E20+F20</f>
        <v>0</v>
      </c>
      <c r="H20" s="50">
        <f aca="true" t="shared" si="1" ref="H20:H26">$F$30*G20</f>
        <v>0</v>
      </c>
      <c r="I20" s="50"/>
      <c r="J20" s="50">
        <f>step1!L4</f>
        <v>200000</v>
      </c>
      <c r="K20" s="50"/>
      <c r="L20" s="61"/>
    </row>
    <row r="21" spans="1:12" ht="12.75">
      <c r="A21" s="58">
        <v>1</v>
      </c>
      <c r="B21" s="50">
        <f>step1!L1</f>
        <v>250000</v>
      </c>
      <c r="C21" s="50">
        <f>step1!$L$3</f>
        <v>70000</v>
      </c>
      <c r="D21" s="60">
        <f>final!D21</f>
        <v>0.2</v>
      </c>
      <c r="E21" s="50">
        <f aca="true" t="shared" si="2" ref="E21:E26">$J$20*D21</f>
        <v>40000</v>
      </c>
      <c r="F21" s="50"/>
      <c r="G21" s="50">
        <f t="shared" si="0"/>
        <v>140000</v>
      </c>
      <c r="H21" s="50">
        <f t="shared" si="1"/>
        <v>70000</v>
      </c>
      <c r="I21" s="50"/>
      <c r="J21" s="50"/>
      <c r="K21" s="50"/>
      <c r="L21" s="61"/>
    </row>
    <row r="22" spans="1:12" ht="12.75">
      <c r="A22" s="58">
        <v>2</v>
      </c>
      <c r="B22" s="50">
        <f>step1!L1+step1!L2</f>
        <v>280000</v>
      </c>
      <c r="C22" s="50">
        <f>step1!$L$3</f>
        <v>70000</v>
      </c>
      <c r="D22" s="60">
        <f>final!D22</f>
        <v>0.32</v>
      </c>
      <c r="E22" s="50">
        <f t="shared" si="2"/>
        <v>64000</v>
      </c>
      <c r="F22" s="50"/>
      <c r="G22" s="50">
        <f t="shared" si="0"/>
        <v>146000</v>
      </c>
      <c r="H22" s="50">
        <f t="shared" si="1"/>
        <v>73000</v>
      </c>
      <c r="I22" s="50"/>
      <c r="J22" s="50"/>
      <c r="K22" s="50"/>
      <c r="L22" s="61"/>
    </row>
    <row r="23" spans="1:12" ht="12.75">
      <c r="A23" s="58">
        <v>3</v>
      </c>
      <c r="B23" s="50">
        <f>step1!L1+2*step1!L2</f>
        <v>310000</v>
      </c>
      <c r="C23" s="50">
        <f>step1!$L$3</f>
        <v>70000</v>
      </c>
      <c r="D23" s="60">
        <f>final!D23</f>
        <v>0.192</v>
      </c>
      <c r="E23" s="50">
        <f t="shared" si="2"/>
        <v>38400</v>
      </c>
      <c r="F23" s="50"/>
      <c r="G23" s="50">
        <f t="shared" si="0"/>
        <v>201600</v>
      </c>
      <c r="H23" s="50">
        <f t="shared" si="1"/>
        <v>100800</v>
      </c>
      <c r="I23" s="50"/>
      <c r="J23" s="50"/>
      <c r="K23" s="50"/>
      <c r="L23" s="61"/>
    </row>
    <row r="24" spans="1:12" ht="12.75">
      <c r="A24" s="58">
        <v>4</v>
      </c>
      <c r="B24" s="50">
        <f>step1!L1+3*step1!L2</f>
        <v>340000</v>
      </c>
      <c r="C24" s="50">
        <f>step1!$L$3</f>
        <v>70000</v>
      </c>
      <c r="D24" s="60">
        <f>final!D24</f>
        <v>0.1152</v>
      </c>
      <c r="E24" s="50">
        <f t="shared" si="2"/>
        <v>23040</v>
      </c>
      <c r="F24" s="50"/>
      <c r="G24" s="50">
        <f t="shared" si="0"/>
        <v>246960</v>
      </c>
      <c r="H24" s="50">
        <f t="shared" si="1"/>
        <v>123480</v>
      </c>
      <c r="I24" s="50"/>
      <c r="J24" s="50"/>
      <c r="K24" s="50"/>
      <c r="L24" s="61"/>
    </row>
    <row r="25" spans="1:12" ht="12.75">
      <c r="A25" s="58">
        <v>5</v>
      </c>
      <c r="B25" s="50">
        <f>step1!L1+4*step1!L2</f>
        <v>370000</v>
      </c>
      <c r="C25" s="50">
        <f>step1!$L$3</f>
        <v>70000</v>
      </c>
      <c r="D25" s="60">
        <f>final!D25</f>
        <v>0.1152</v>
      </c>
      <c r="E25" s="50">
        <f t="shared" si="2"/>
        <v>23040</v>
      </c>
      <c r="F25" s="50"/>
      <c r="G25" s="50">
        <f t="shared" si="0"/>
        <v>276960</v>
      </c>
      <c r="H25" s="50">
        <f t="shared" si="1"/>
        <v>138480</v>
      </c>
      <c r="I25" s="50"/>
      <c r="J25" s="50"/>
      <c r="K25" s="50"/>
      <c r="L25" s="61"/>
    </row>
    <row r="26" spans="1:12" ht="12.75">
      <c r="A26" s="58">
        <v>6</v>
      </c>
      <c r="B26" s="50">
        <f>step1!L1+5*step1!L2</f>
        <v>400000</v>
      </c>
      <c r="C26" s="50">
        <f>step1!$L$3</f>
        <v>70000</v>
      </c>
      <c r="D26" s="60">
        <f>final!D26</f>
        <v>0.0576</v>
      </c>
      <c r="E26" s="50">
        <f t="shared" si="2"/>
        <v>11520</v>
      </c>
      <c r="F26" s="50">
        <f>step1!L5</f>
        <v>10000</v>
      </c>
      <c r="G26" s="50">
        <f t="shared" si="0"/>
        <v>328480</v>
      </c>
      <c r="H26" s="50">
        <f t="shared" si="1"/>
        <v>164240</v>
      </c>
      <c r="I26" s="50"/>
      <c r="J26" s="50"/>
      <c r="K26" s="50">
        <f>step1!L5</f>
        <v>10000</v>
      </c>
      <c r="L26" s="61"/>
    </row>
    <row r="27" spans="1:12" ht="12.75">
      <c r="A27" s="9"/>
      <c r="B27" s="1"/>
      <c r="C27" s="1"/>
      <c r="D27" s="1"/>
      <c r="E27" s="1"/>
      <c r="F27" s="1"/>
      <c r="G27" s="1"/>
      <c r="H27" s="1"/>
      <c r="I27" s="1"/>
      <c r="J27" s="1"/>
      <c r="K27" s="1"/>
      <c r="L27" s="10"/>
    </row>
    <row r="28" spans="1:9" ht="12.75">
      <c r="A28" s="3"/>
      <c r="B28" s="3"/>
      <c r="C28" s="4"/>
      <c r="G28" s="68" t="s">
        <v>37</v>
      </c>
      <c r="H28" s="67" t="s">
        <v>36</v>
      </c>
      <c r="I28" s="3"/>
    </row>
    <row r="29" spans="1:9" ht="12.75">
      <c r="A29" s="3"/>
      <c r="B29" s="3"/>
      <c r="C29" s="4"/>
      <c r="G29" s="3"/>
      <c r="H29" s="3"/>
      <c r="I29" s="3"/>
    </row>
    <row r="30" spans="1:9" ht="12.75">
      <c r="A30" s="3"/>
      <c r="B30" s="3"/>
      <c r="C30" s="4"/>
      <c r="D30" s="53" t="s">
        <v>33</v>
      </c>
      <c r="E30" s="54"/>
      <c r="F30" s="55">
        <f>step1!L8</f>
        <v>0.5</v>
      </c>
      <c r="G30" s="4"/>
      <c r="H30" s="3"/>
      <c r="I30" s="3"/>
    </row>
    <row r="31" spans="1:8" ht="12.75">
      <c r="A31" s="3"/>
      <c r="B31" s="3"/>
      <c r="C31" s="4"/>
      <c r="D31" s="3"/>
      <c r="E31" s="3"/>
      <c r="F31" s="3"/>
      <c r="G31" s="47"/>
      <c r="H31" s="3"/>
    </row>
    <row r="32" spans="1:8" ht="12.75">
      <c r="A32" s="3"/>
      <c r="B32" s="3"/>
      <c r="C32" s="4"/>
      <c r="D32" s="3"/>
      <c r="E32" s="3"/>
      <c r="F32" s="3"/>
      <c r="G32" s="3"/>
      <c r="H32" s="3"/>
    </row>
    <row r="33" spans="1:8" ht="12.75">
      <c r="A33" s="3"/>
      <c r="B33" s="3"/>
      <c r="C33" s="4"/>
      <c r="D33" s="3"/>
      <c r="E33" s="3"/>
      <c r="F33" s="3"/>
      <c r="G33" s="4"/>
      <c r="H33" s="3"/>
    </row>
    <row r="34" spans="1:8" ht="12.75">
      <c r="A34" s="3"/>
      <c r="B34" s="3"/>
      <c r="C34" s="4"/>
      <c r="D34" s="3"/>
      <c r="E34" s="3"/>
      <c r="F34" s="3"/>
      <c r="G34" s="3"/>
      <c r="H34" s="3"/>
    </row>
    <row r="35" spans="1:8" ht="12.75">
      <c r="A35" s="3"/>
      <c r="B35" s="3"/>
      <c r="C35" s="4"/>
      <c r="D35" s="3"/>
      <c r="E35" s="3"/>
      <c r="F35" s="3"/>
      <c r="G35" s="3"/>
      <c r="H35" s="3"/>
    </row>
    <row r="36" spans="1:8" ht="12.75">
      <c r="A36" s="3"/>
      <c r="B36" s="3"/>
      <c r="C36" s="4"/>
      <c r="D36" s="3"/>
      <c r="E36" s="3"/>
      <c r="F36" s="3"/>
      <c r="G36" s="3"/>
      <c r="H36" s="3"/>
    </row>
    <row r="37" spans="1:8" ht="12.75">
      <c r="A37" s="3"/>
      <c r="B37" s="3"/>
      <c r="C37" s="4"/>
      <c r="D37" s="3"/>
      <c r="E37" s="3"/>
      <c r="F37" s="3"/>
      <c r="G37" s="3"/>
      <c r="H37" s="3"/>
    </row>
    <row r="38" spans="1:8" ht="12.75">
      <c r="A38" s="3"/>
      <c r="B38" s="3"/>
      <c r="C38" s="4"/>
      <c r="D38" s="3"/>
      <c r="E38" s="3"/>
      <c r="F38" s="3"/>
      <c r="G38" s="3"/>
      <c r="H38" s="3"/>
    </row>
    <row r="39" spans="1:8" ht="12.75">
      <c r="A39" s="3"/>
      <c r="B39" s="3"/>
      <c r="C39" s="4"/>
      <c r="D39" s="3"/>
      <c r="E39" s="3"/>
      <c r="F39" s="3"/>
      <c r="G39" s="3"/>
      <c r="H39" s="3"/>
    </row>
    <row r="40" spans="1:8" ht="12.75">
      <c r="A40" s="3"/>
      <c r="B40" s="3"/>
      <c r="C40" s="4"/>
      <c r="D40" s="3"/>
      <c r="E40" s="3"/>
      <c r="F40" s="3"/>
      <c r="G40" s="3"/>
      <c r="H40" s="3"/>
    </row>
    <row r="41" spans="1:8" ht="12.75">
      <c r="A41" s="3"/>
      <c r="B41" s="3"/>
      <c r="C41" s="4"/>
      <c r="D41" s="3"/>
      <c r="E41" s="3"/>
      <c r="F41" s="3"/>
      <c r="G41" s="3"/>
      <c r="H41" s="3"/>
    </row>
    <row r="42" spans="1:8" ht="12.75">
      <c r="A42" s="3"/>
      <c r="B42" s="3"/>
      <c r="C42" s="4"/>
      <c r="D42" s="3"/>
      <c r="E42" s="3"/>
      <c r="F42" s="3"/>
      <c r="G42" s="3"/>
      <c r="H42" s="3"/>
    </row>
    <row r="43" spans="1:8" ht="12.75">
      <c r="A43" s="3"/>
      <c r="B43" s="3"/>
      <c r="C43" s="3"/>
      <c r="D43" s="46"/>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L62"/>
  <sheetViews>
    <sheetView tabSelected="1" workbookViewId="0" topLeftCell="A1">
      <selection activeCell="A1" sqref="A1"/>
    </sheetView>
  </sheetViews>
  <sheetFormatPr defaultColWidth="9.140625" defaultRowHeight="12.75"/>
  <cols>
    <col min="2" max="2" width="9.7109375" style="0" customWidth="1"/>
    <col min="5" max="5" width="11.140625" style="0" customWidth="1"/>
    <col min="9" max="9" width="4.7109375" style="0" customWidth="1"/>
  </cols>
  <sheetData>
    <row r="1" ht="18.75">
      <c r="D1" s="17" t="str">
        <f>step1!D1</f>
        <v>Net cash flow</v>
      </c>
    </row>
    <row r="2" ht="18.75">
      <c r="D2" s="17" t="str">
        <f>step1!D2</f>
        <v>Manufacturing line problems</v>
      </c>
    </row>
    <row r="5" spans="1:9" ht="12.75">
      <c r="A5" s="2"/>
      <c r="B5" s="28" t="str">
        <f>step1!B5</f>
        <v>Find the cash flow for Intendo's new Game Girl game manufacturing line.  They expect</v>
      </c>
      <c r="C5" s="29"/>
      <c r="D5" s="29"/>
      <c r="E5" s="29"/>
      <c r="F5" s="29"/>
      <c r="G5" s="29"/>
      <c r="H5" s="29"/>
      <c r="I5" s="30"/>
    </row>
    <row r="6" spans="1:9" ht="12.75">
      <c r="A6" s="2"/>
      <c r="B6" s="31" t="str">
        <f>step1!B6</f>
        <v>the game to generate $250,000 income in year one, increasing by $30000 each</v>
      </c>
      <c r="C6" s="32"/>
      <c r="D6" s="32"/>
      <c r="E6" s="32"/>
      <c r="F6" s="32"/>
      <c r="G6" s="32"/>
      <c r="H6" s="41"/>
      <c r="I6" s="34"/>
    </row>
    <row r="7" spans="1:9" ht="12.75">
      <c r="A7" s="2"/>
      <c r="B7" s="31" t="str">
        <f>step1!B7</f>
        <v>succeeding year.  Capital costs for the line are $200,000 in year 0.  The item will be</v>
      </c>
      <c r="C7" s="32"/>
      <c r="D7" s="32"/>
      <c r="E7" s="32"/>
      <c r="F7" s="32"/>
      <c r="G7" s="32"/>
      <c r="H7" s="32"/>
      <c r="I7" s="34"/>
    </row>
    <row r="8" spans="1:9" ht="12.75">
      <c r="A8" s="2"/>
      <c r="B8" s="31" t="str">
        <f>step1!B8</f>
        <v>MACRS depreciated using a 5 year recovery period.  Annual expenses are $70000.</v>
      </c>
      <c r="C8" s="32"/>
      <c r="D8" s="32"/>
      <c r="E8" s="32"/>
      <c r="F8" s="32"/>
      <c r="G8" s="32"/>
      <c r="H8" s="32"/>
      <c r="I8" s="34"/>
    </row>
    <row r="9" spans="1:9" ht="12.75">
      <c r="A9" s="2"/>
      <c r="B9" s="31" t="str">
        <f>step1!B9</f>
        <v>The line will be scrapped in year 6 with $10000 salvage value.  The effective tax rate</v>
      </c>
      <c r="C9" s="32"/>
      <c r="D9" s="32"/>
      <c r="E9" s="32"/>
      <c r="F9" s="32"/>
      <c r="G9" s="32"/>
      <c r="H9" s="32"/>
      <c r="I9" s="34"/>
    </row>
    <row r="10" spans="1:9" ht="12.75">
      <c r="A10" s="2"/>
      <c r="B10" s="37" t="str">
        <f>step1!B10</f>
        <v>will be 50% per year.</v>
      </c>
      <c r="C10" s="38"/>
      <c r="D10" s="38"/>
      <c r="E10" s="38"/>
      <c r="F10" s="42"/>
      <c r="G10" s="38"/>
      <c r="H10" s="38"/>
      <c r="I10" s="40"/>
    </row>
    <row r="12" spans="1:9" ht="15.75">
      <c r="A12" s="43" t="s">
        <v>5</v>
      </c>
      <c r="B12" s="45"/>
      <c r="C12" s="5"/>
      <c r="D12" s="5"/>
      <c r="E12" s="5"/>
      <c r="F12" s="5"/>
      <c r="G12" s="5"/>
      <c r="H12" s="5"/>
      <c r="I12" s="6"/>
    </row>
    <row r="13" spans="1:9" ht="15.75">
      <c r="A13" s="7"/>
      <c r="B13" s="18" t="s">
        <v>11</v>
      </c>
      <c r="C13" s="2"/>
      <c r="D13" s="2"/>
      <c r="E13" s="2"/>
      <c r="F13" s="2"/>
      <c r="G13" s="2"/>
      <c r="H13" s="2"/>
      <c r="I13" s="8"/>
    </row>
    <row r="14" spans="1:9" ht="12.75">
      <c r="A14" s="9"/>
      <c r="B14" s="1"/>
      <c r="C14" s="1"/>
      <c r="D14" s="1"/>
      <c r="E14" s="1"/>
      <c r="F14" s="1"/>
      <c r="G14" s="1"/>
      <c r="H14" s="1"/>
      <c r="I14" s="10"/>
    </row>
    <row r="16" spans="1:9" ht="12.75">
      <c r="A16" s="3"/>
      <c r="B16" s="3"/>
      <c r="C16" s="3"/>
      <c r="D16" s="3"/>
      <c r="E16" s="3"/>
      <c r="F16" s="3"/>
      <c r="G16" s="47"/>
      <c r="H16" s="3"/>
      <c r="I16" s="3"/>
    </row>
    <row r="17" spans="1:9" ht="12.75">
      <c r="A17" s="3"/>
      <c r="B17" s="3"/>
      <c r="C17" s="3"/>
      <c r="D17" s="3"/>
      <c r="E17" s="3"/>
      <c r="F17" s="3"/>
      <c r="G17" s="3"/>
      <c r="H17" s="3"/>
      <c r="I17" s="3"/>
    </row>
    <row r="19" spans="1:12" ht="25.5">
      <c r="A19" s="12" t="s">
        <v>1</v>
      </c>
      <c r="B19" s="56" t="s">
        <v>14</v>
      </c>
      <c r="C19" s="56" t="s">
        <v>15</v>
      </c>
      <c r="D19" s="56" t="s">
        <v>23</v>
      </c>
      <c r="E19" s="56" t="s">
        <v>16</v>
      </c>
      <c r="F19" s="56" t="s">
        <v>17</v>
      </c>
      <c r="G19" s="56" t="s">
        <v>18</v>
      </c>
      <c r="H19" s="56" t="s">
        <v>19</v>
      </c>
      <c r="I19" s="56"/>
      <c r="J19" s="56" t="s">
        <v>20</v>
      </c>
      <c r="K19" s="56" t="s">
        <v>21</v>
      </c>
      <c r="L19" s="57" t="s">
        <v>22</v>
      </c>
    </row>
    <row r="20" spans="1:12" ht="12.75">
      <c r="A20" s="58">
        <v>0</v>
      </c>
      <c r="B20" s="50"/>
      <c r="C20" s="50"/>
      <c r="D20" s="2"/>
      <c r="E20" s="50"/>
      <c r="F20" s="50"/>
      <c r="G20" s="50">
        <f aca="true" t="shared" si="0" ref="G20:G26">B20-C20-E20+F20</f>
        <v>0</v>
      </c>
      <c r="H20" s="50">
        <f aca="true" t="shared" si="1" ref="H20:H26">$F$30*G20</f>
        <v>0</v>
      </c>
      <c r="I20" s="50"/>
      <c r="J20" s="50">
        <f>step1!L4</f>
        <v>200000</v>
      </c>
      <c r="K20" s="50"/>
      <c r="L20" s="69">
        <f aca="true" t="shared" si="2" ref="L20:L26">B20-C20-H20-J20+K20</f>
        <v>-200000</v>
      </c>
    </row>
    <row r="21" spans="1:12" ht="12.75">
      <c r="A21" s="58">
        <v>1</v>
      </c>
      <c r="B21" s="50">
        <f>step1!L1</f>
        <v>250000</v>
      </c>
      <c r="C21" s="50">
        <f>step1!$L$3</f>
        <v>70000</v>
      </c>
      <c r="D21" s="60">
        <v>0.2</v>
      </c>
      <c r="E21" s="50">
        <f aca="true" t="shared" si="3" ref="E21:E26">$J$20*D21</f>
        <v>40000</v>
      </c>
      <c r="F21" s="50"/>
      <c r="G21" s="50">
        <f t="shared" si="0"/>
        <v>140000</v>
      </c>
      <c r="H21" s="50">
        <f t="shared" si="1"/>
        <v>70000</v>
      </c>
      <c r="I21" s="50"/>
      <c r="J21" s="50"/>
      <c r="K21" s="50"/>
      <c r="L21" s="69">
        <f t="shared" si="2"/>
        <v>110000</v>
      </c>
    </row>
    <row r="22" spans="1:12" ht="12.75">
      <c r="A22" s="58">
        <v>2</v>
      </c>
      <c r="B22" s="50">
        <f>step1!L1+step1!L2</f>
        <v>280000</v>
      </c>
      <c r="C22" s="50">
        <f>step1!$L$3</f>
        <v>70000</v>
      </c>
      <c r="D22" s="60">
        <v>0.32</v>
      </c>
      <c r="E22" s="50">
        <f t="shared" si="3"/>
        <v>64000</v>
      </c>
      <c r="F22" s="50"/>
      <c r="G22" s="50">
        <f t="shared" si="0"/>
        <v>146000</v>
      </c>
      <c r="H22" s="50">
        <f t="shared" si="1"/>
        <v>73000</v>
      </c>
      <c r="I22" s="50"/>
      <c r="J22" s="50"/>
      <c r="K22" s="50"/>
      <c r="L22" s="69">
        <f t="shared" si="2"/>
        <v>137000</v>
      </c>
    </row>
    <row r="23" spans="1:12" ht="12.75">
      <c r="A23" s="58">
        <v>3</v>
      </c>
      <c r="B23" s="50">
        <f>step1!L1+2*step1!L2</f>
        <v>310000</v>
      </c>
      <c r="C23" s="50">
        <f>step1!$L$3</f>
        <v>70000</v>
      </c>
      <c r="D23" s="60">
        <v>0.192</v>
      </c>
      <c r="E23" s="50">
        <f t="shared" si="3"/>
        <v>38400</v>
      </c>
      <c r="F23" s="50"/>
      <c r="G23" s="50">
        <f t="shared" si="0"/>
        <v>201600</v>
      </c>
      <c r="H23" s="50">
        <f t="shared" si="1"/>
        <v>100800</v>
      </c>
      <c r="I23" s="50"/>
      <c r="J23" s="50"/>
      <c r="K23" s="50"/>
      <c r="L23" s="69">
        <f t="shared" si="2"/>
        <v>139200</v>
      </c>
    </row>
    <row r="24" spans="1:12" ht="12.75">
      <c r="A24" s="58">
        <v>4</v>
      </c>
      <c r="B24" s="50">
        <f>step1!L1+3*step1!L2</f>
        <v>340000</v>
      </c>
      <c r="C24" s="50">
        <f>step1!$L$3</f>
        <v>70000</v>
      </c>
      <c r="D24" s="60">
        <v>0.1152</v>
      </c>
      <c r="E24" s="50">
        <f t="shared" si="3"/>
        <v>23040</v>
      </c>
      <c r="F24" s="50"/>
      <c r="G24" s="50">
        <f t="shared" si="0"/>
        <v>246960</v>
      </c>
      <c r="H24" s="50">
        <f t="shared" si="1"/>
        <v>123480</v>
      </c>
      <c r="I24" s="50"/>
      <c r="J24" s="50"/>
      <c r="K24" s="50"/>
      <c r="L24" s="69">
        <f t="shared" si="2"/>
        <v>146520</v>
      </c>
    </row>
    <row r="25" spans="1:12" ht="12.75">
      <c r="A25" s="58">
        <v>5</v>
      </c>
      <c r="B25" s="50">
        <f>step1!L1+4*step1!L2</f>
        <v>370000</v>
      </c>
      <c r="C25" s="50">
        <f>step1!$L$3</f>
        <v>70000</v>
      </c>
      <c r="D25" s="60">
        <v>0.1152</v>
      </c>
      <c r="E25" s="50">
        <f t="shared" si="3"/>
        <v>23040</v>
      </c>
      <c r="F25" s="50"/>
      <c r="G25" s="50">
        <f t="shared" si="0"/>
        <v>276960</v>
      </c>
      <c r="H25" s="50">
        <f t="shared" si="1"/>
        <v>138480</v>
      </c>
      <c r="I25" s="50"/>
      <c r="J25" s="50"/>
      <c r="K25" s="50"/>
      <c r="L25" s="69">
        <f t="shared" si="2"/>
        <v>161520</v>
      </c>
    </row>
    <row r="26" spans="1:12" ht="12.75">
      <c r="A26" s="58">
        <v>6</v>
      </c>
      <c r="B26" s="50">
        <f>step1!L1+5*step1!L2</f>
        <v>400000</v>
      </c>
      <c r="C26" s="50">
        <f>step1!$L$3</f>
        <v>70000</v>
      </c>
      <c r="D26" s="60">
        <v>0.0576</v>
      </c>
      <c r="E26" s="50">
        <f t="shared" si="3"/>
        <v>11520</v>
      </c>
      <c r="F26" s="50">
        <f>step1!L5</f>
        <v>10000</v>
      </c>
      <c r="G26" s="50">
        <f t="shared" si="0"/>
        <v>328480</v>
      </c>
      <c r="H26" s="50">
        <f t="shared" si="1"/>
        <v>164240</v>
      </c>
      <c r="I26" s="50"/>
      <c r="J26" s="50"/>
      <c r="K26" s="50">
        <f>step1!L5</f>
        <v>10000</v>
      </c>
      <c r="L26" s="69">
        <f t="shared" si="2"/>
        <v>175760</v>
      </c>
    </row>
    <row r="27" spans="1:12" ht="12.75">
      <c r="A27" s="9"/>
      <c r="B27" s="1"/>
      <c r="C27" s="1"/>
      <c r="D27" s="1"/>
      <c r="E27" s="1"/>
      <c r="F27" s="1"/>
      <c r="G27" s="1"/>
      <c r="H27" s="1"/>
      <c r="I27" s="1"/>
      <c r="J27" s="1"/>
      <c r="K27" s="1"/>
      <c r="L27" s="10"/>
    </row>
    <row r="28" spans="1:12" ht="12.75">
      <c r="A28" s="3"/>
      <c r="B28" s="3"/>
      <c r="C28" s="4"/>
      <c r="G28" s="3"/>
      <c r="H28" s="3"/>
      <c r="I28" s="3"/>
      <c r="L28" s="70" t="s">
        <v>39</v>
      </c>
    </row>
    <row r="29" spans="1:9" ht="12.75">
      <c r="A29" s="3"/>
      <c r="B29" s="3"/>
      <c r="C29" s="4"/>
      <c r="G29" s="3"/>
      <c r="H29" s="3"/>
      <c r="I29" s="3"/>
    </row>
    <row r="30" spans="1:9" ht="12.75">
      <c r="A30" s="3"/>
      <c r="B30" s="3"/>
      <c r="C30" s="4"/>
      <c r="D30" s="53" t="s">
        <v>33</v>
      </c>
      <c r="E30" s="54"/>
      <c r="F30" s="55">
        <f>step1!L8</f>
        <v>0.5</v>
      </c>
      <c r="G30" s="4"/>
      <c r="H30" s="3"/>
      <c r="I30" s="3"/>
    </row>
    <row r="31" spans="1:9" ht="12.75">
      <c r="A31" s="3"/>
      <c r="B31" s="3"/>
      <c r="C31" s="4"/>
      <c r="D31" s="3"/>
      <c r="E31" s="3"/>
      <c r="F31" s="3"/>
      <c r="G31" s="47"/>
      <c r="H31" s="3"/>
      <c r="I31" s="3"/>
    </row>
    <row r="32" spans="1:9" ht="12.75">
      <c r="A32" s="3"/>
      <c r="B32" s="3"/>
      <c r="C32" s="4"/>
      <c r="D32" s="3"/>
      <c r="E32" s="3"/>
      <c r="F32" s="3"/>
      <c r="G32" s="3"/>
      <c r="H32" s="3"/>
      <c r="I32" s="3"/>
    </row>
    <row r="33" spans="1:9" ht="18">
      <c r="A33" s="3"/>
      <c r="B33" s="71" t="s">
        <v>40</v>
      </c>
      <c r="C33" s="4"/>
      <c r="D33" s="3"/>
      <c r="E33" s="3"/>
      <c r="F33" s="3"/>
      <c r="G33" s="46"/>
      <c r="H33" s="14"/>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6"/>
      <c r="E43" s="3"/>
      <c r="F43" s="3"/>
      <c r="G43" s="3"/>
      <c r="H43" s="3"/>
      <c r="I43" s="3"/>
    </row>
    <row r="44" spans="1:9" ht="12.75">
      <c r="A44" s="3"/>
      <c r="B44" s="3"/>
      <c r="C44" s="3"/>
      <c r="D44" s="3"/>
      <c r="E44" s="3"/>
      <c r="F44" s="3"/>
      <c r="G44" s="3"/>
      <c r="H44" s="3"/>
      <c r="I44" s="3"/>
    </row>
    <row r="45" spans="1:9" ht="12.75">
      <c r="A45" s="3"/>
      <c r="B45" s="3"/>
      <c r="C45" s="3"/>
      <c r="D45" s="3"/>
      <c r="E45" s="3"/>
      <c r="F45" s="3"/>
      <c r="G45" s="3"/>
      <c r="H45" s="3"/>
      <c r="I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