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9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williamh.sandholm/Dropbox/Stats book/workbooks/CALC WORKBOOKS TWO COLOR/"/>
    </mc:Choice>
  </mc:AlternateContent>
  <bookViews>
    <workbookView xWindow="23000" yWindow="5860" windowWidth="18220" windowHeight="15920"/>
  </bookViews>
  <sheets>
    <sheet name="Two Risky Assets" sheetId="1" r:id="rId1"/>
  </sheets>
  <definedNames>
    <definedName name="_xlnm.Print_Area" localSheetId="0">'Two Risky Assets'!$B$1:$O$27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4" i="1" l="1"/>
  <c r="O6" i="1"/>
  <c r="I3" i="1"/>
  <c r="I4" i="1"/>
  <c r="I6" i="1"/>
  <c r="O7" i="1"/>
  <c r="O5" i="1"/>
  <c r="AD2" i="1"/>
  <c r="AF2" i="1"/>
  <c r="L4" i="1"/>
  <c r="L6" i="1"/>
  <c r="L7" i="1"/>
  <c r="D7" i="1"/>
  <c r="I7" i="1"/>
  <c r="F3" i="1"/>
  <c r="F4" i="1"/>
  <c r="F5" i="1"/>
  <c r="AD102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E102" i="1"/>
  <c r="AF102" i="1"/>
  <c r="AF101" i="1"/>
  <c r="AE101" i="1"/>
  <c r="AF100" i="1"/>
  <c r="AE100" i="1"/>
  <c r="AF99" i="1"/>
  <c r="AE99" i="1"/>
  <c r="AF98" i="1"/>
  <c r="AE98" i="1"/>
  <c r="AF97" i="1"/>
  <c r="AE97" i="1"/>
  <c r="AF96" i="1"/>
  <c r="AE96" i="1"/>
  <c r="AF95" i="1"/>
  <c r="AE95" i="1"/>
  <c r="AF94" i="1"/>
  <c r="AE94" i="1"/>
  <c r="AF93" i="1"/>
  <c r="AE93" i="1"/>
  <c r="AF92" i="1"/>
  <c r="AE92" i="1"/>
  <c r="AF91" i="1"/>
  <c r="AE91" i="1"/>
  <c r="AF90" i="1"/>
  <c r="AE90" i="1"/>
  <c r="AF89" i="1"/>
  <c r="AE89" i="1"/>
  <c r="AF88" i="1"/>
  <c r="AE88" i="1"/>
  <c r="AF87" i="1"/>
  <c r="AE87" i="1"/>
  <c r="AF86" i="1"/>
  <c r="AE86" i="1"/>
  <c r="AF85" i="1"/>
  <c r="AE85" i="1"/>
  <c r="AF84" i="1"/>
  <c r="AE84" i="1"/>
  <c r="AF83" i="1"/>
  <c r="AE83" i="1"/>
  <c r="AF82" i="1"/>
  <c r="AE82" i="1"/>
  <c r="AF81" i="1"/>
  <c r="AE81" i="1"/>
  <c r="AF80" i="1"/>
  <c r="AE80" i="1"/>
  <c r="AF79" i="1"/>
  <c r="AE79" i="1"/>
  <c r="AF78" i="1"/>
  <c r="AE78" i="1"/>
  <c r="AF77" i="1"/>
  <c r="AE77" i="1"/>
  <c r="AF76" i="1"/>
  <c r="AE76" i="1"/>
  <c r="AF75" i="1"/>
  <c r="AE75" i="1"/>
  <c r="AF74" i="1"/>
  <c r="AE74" i="1"/>
  <c r="AF73" i="1"/>
  <c r="AE73" i="1"/>
  <c r="AF72" i="1"/>
  <c r="AE72" i="1"/>
  <c r="AF71" i="1"/>
  <c r="AE71" i="1"/>
  <c r="AF70" i="1"/>
  <c r="AE70" i="1"/>
  <c r="AF69" i="1"/>
  <c r="AE69" i="1"/>
  <c r="AF68" i="1"/>
  <c r="AE68" i="1"/>
  <c r="AF67" i="1"/>
  <c r="AE67" i="1"/>
  <c r="AF66" i="1"/>
  <c r="AE66" i="1"/>
  <c r="AF65" i="1"/>
  <c r="AE65" i="1"/>
  <c r="AF64" i="1"/>
  <c r="AE64" i="1"/>
  <c r="AF63" i="1"/>
  <c r="AE63" i="1"/>
  <c r="AF62" i="1"/>
  <c r="AE62" i="1"/>
  <c r="AF61" i="1"/>
  <c r="AE61" i="1"/>
  <c r="AF60" i="1"/>
  <c r="AE60" i="1"/>
  <c r="AF59" i="1"/>
  <c r="AE59" i="1"/>
  <c r="AF58" i="1"/>
  <c r="AE58" i="1"/>
  <c r="AF57" i="1"/>
  <c r="AE57" i="1"/>
  <c r="AF56" i="1"/>
  <c r="AE56" i="1"/>
  <c r="AF55" i="1"/>
  <c r="AE55" i="1"/>
  <c r="AF54" i="1"/>
  <c r="AE54" i="1"/>
  <c r="AF53" i="1"/>
  <c r="AE53" i="1"/>
  <c r="AF52" i="1"/>
  <c r="AE52" i="1"/>
  <c r="AF51" i="1"/>
  <c r="AE51" i="1"/>
  <c r="AF50" i="1"/>
  <c r="AE50" i="1"/>
  <c r="AF49" i="1"/>
  <c r="AE49" i="1"/>
  <c r="AF48" i="1"/>
  <c r="AE48" i="1"/>
  <c r="AF47" i="1"/>
  <c r="AE47" i="1"/>
  <c r="AF46" i="1"/>
  <c r="AE46" i="1"/>
  <c r="AF45" i="1"/>
  <c r="AE45" i="1"/>
  <c r="AF44" i="1"/>
  <c r="AE44" i="1"/>
  <c r="AF43" i="1"/>
  <c r="AE43" i="1"/>
  <c r="AF42" i="1"/>
  <c r="AE42" i="1"/>
  <c r="AF41" i="1"/>
  <c r="AE41" i="1"/>
  <c r="AF40" i="1"/>
  <c r="AE40" i="1"/>
  <c r="AF39" i="1"/>
  <c r="AE39" i="1"/>
  <c r="AF38" i="1"/>
  <c r="AE38" i="1"/>
  <c r="AF37" i="1"/>
  <c r="AE37" i="1"/>
  <c r="AF36" i="1"/>
  <c r="AE36" i="1"/>
  <c r="AF35" i="1"/>
  <c r="AE35" i="1"/>
  <c r="AF34" i="1"/>
  <c r="AE34" i="1"/>
  <c r="AF33" i="1"/>
  <c r="AE33" i="1"/>
  <c r="AF32" i="1"/>
  <c r="AE32" i="1"/>
  <c r="AF31" i="1"/>
  <c r="AE31" i="1"/>
  <c r="AF30" i="1"/>
  <c r="AE30" i="1"/>
  <c r="AF29" i="1"/>
  <c r="AE29" i="1"/>
  <c r="AF28" i="1"/>
  <c r="AE28" i="1"/>
  <c r="AF27" i="1"/>
  <c r="AE27" i="1"/>
  <c r="AF26" i="1"/>
  <c r="AE26" i="1"/>
  <c r="AF25" i="1"/>
  <c r="AE25" i="1"/>
  <c r="AF24" i="1"/>
  <c r="AE24" i="1"/>
  <c r="AF23" i="1"/>
  <c r="AE23" i="1"/>
  <c r="AF22" i="1"/>
  <c r="AE22" i="1"/>
  <c r="AF21" i="1"/>
  <c r="AE21" i="1"/>
  <c r="AF20" i="1"/>
  <c r="AE20" i="1"/>
  <c r="AF19" i="1"/>
  <c r="AE19" i="1"/>
  <c r="AF18" i="1"/>
  <c r="AE18" i="1"/>
  <c r="AF17" i="1"/>
  <c r="AE17" i="1"/>
  <c r="AF16" i="1"/>
  <c r="AE16" i="1"/>
  <c r="AF15" i="1"/>
  <c r="AE15" i="1"/>
  <c r="AF14" i="1"/>
  <c r="AE14" i="1"/>
  <c r="AF13" i="1"/>
  <c r="AE13" i="1"/>
  <c r="AF12" i="1"/>
  <c r="AE12" i="1"/>
  <c r="AF11" i="1"/>
  <c r="AE11" i="1"/>
  <c r="AF10" i="1"/>
  <c r="AE10" i="1"/>
  <c r="AF9" i="1"/>
  <c r="AE9" i="1"/>
  <c r="AF8" i="1"/>
  <c r="AE8" i="1"/>
  <c r="AF7" i="1"/>
  <c r="AE7" i="1"/>
  <c r="AF6" i="1"/>
  <c r="AE6" i="1"/>
  <c r="AF5" i="1"/>
  <c r="AE5" i="1"/>
  <c r="AF4" i="1"/>
  <c r="AE4" i="1"/>
  <c r="AE2" i="1"/>
  <c r="AE3" i="1"/>
  <c r="AF3" i="1"/>
  <c r="L5" i="1"/>
  <c r="I5" i="1"/>
</calcChain>
</file>

<file path=xl/comments1.xml><?xml version="1.0" encoding="utf-8"?>
<comments xmlns="http://schemas.openxmlformats.org/spreadsheetml/2006/main">
  <authors>
    <author>Brett A Saraniti</author>
  </authors>
  <commentList>
    <comment ref="B1" authorId="0">
      <text>
        <r>
          <rPr>
            <b/>
            <sz val="8"/>
            <color indexed="81"/>
            <rFont val="Tahoma"/>
          </rPr>
          <t>Brett A Saraniti:</t>
        </r>
        <r>
          <rPr>
            <sz val="8"/>
            <color indexed="81"/>
            <rFont val="Tahoma"/>
          </rPr>
          <t xml:space="preserve">
The light green cells are all input cells.  You may change these as much as you like; however, some values might cause excel to balk.  For instance, you shouldn't enter a negative value for the variance, etc...</t>
        </r>
      </text>
    </comment>
    <comment ref="AD1" authorId="0">
      <text>
        <r>
          <rPr>
            <b/>
            <sz val="8"/>
            <color indexed="81"/>
            <rFont val="Tahoma"/>
          </rPr>
          <t>Brett A Saraniti:</t>
        </r>
        <r>
          <rPr>
            <sz val="8"/>
            <color indexed="81"/>
            <rFont val="Tahoma"/>
          </rPr>
          <t xml:space="preserve">
These cells are used to compute the alues for the feasible set to be graphed back over there on the left.
</t>
        </r>
      </text>
    </comment>
    <comment ref="C7" authorId="0">
      <text>
        <r>
          <rPr>
            <b/>
            <sz val="8"/>
            <color indexed="81"/>
            <rFont val="Tahoma"/>
          </rPr>
          <t>Brett A Saraniti:</t>
        </r>
        <r>
          <rPr>
            <sz val="8"/>
            <color indexed="81"/>
            <rFont val="Tahoma"/>
          </rPr>
          <t xml:space="preserve">
Mathematically, the absolute value of the covariance can not be greater than the product of the two standard deviations.  Choosing a value outside of this range will make the results nonsensical... </t>
        </r>
      </text>
    </comment>
    <comment ref="F7" authorId="0">
      <text>
        <r>
          <rPr>
            <b/>
            <sz val="8"/>
            <color indexed="81"/>
            <rFont val="Tahoma"/>
          </rPr>
          <t>Brett A Saraniti:</t>
        </r>
        <r>
          <rPr>
            <sz val="8"/>
            <color indexed="81"/>
            <rFont val="Tahoma"/>
          </rPr>
          <t xml:space="preserve">
A minimum weight of zero prevents short selling while  Any negative weight allows it.
Do not enter a weight greater than zero.</t>
        </r>
      </text>
    </comment>
  </commentList>
</comments>
</file>

<file path=xl/sharedStrings.xml><?xml version="1.0" encoding="utf-8"?>
<sst xmlns="http://schemas.openxmlformats.org/spreadsheetml/2006/main" count="31" uniqueCount="31">
  <si>
    <t>p1</t>
  </si>
  <si>
    <t>SD</t>
  </si>
  <si>
    <t>mu</t>
  </si>
  <si>
    <t>Two Risky Assets</t>
  </si>
  <si>
    <t>Cov(1,2)</t>
  </si>
  <si>
    <t>Corr(1,2)</t>
  </si>
  <si>
    <r>
      <t>p</t>
    </r>
    <r>
      <rPr>
        <vertAlign val="subscript"/>
        <sz val="10"/>
        <rFont val="Arial"/>
        <family val="2"/>
      </rPr>
      <t>1</t>
    </r>
    <r>
      <rPr>
        <vertAlign val="superscript"/>
        <sz val="10"/>
        <rFont val="Arial"/>
        <family val="2"/>
      </rPr>
      <t>mv</t>
    </r>
  </si>
  <si>
    <r>
      <t>p</t>
    </r>
    <r>
      <rPr>
        <vertAlign val="subscript"/>
        <sz val="10"/>
        <rFont val="Arial"/>
        <family val="2"/>
      </rPr>
      <t>2</t>
    </r>
    <r>
      <rPr>
        <vertAlign val="superscript"/>
        <sz val="10"/>
        <rFont val="Arial"/>
        <family val="2"/>
      </rPr>
      <t>mv</t>
    </r>
  </si>
  <si>
    <r>
      <t>E(R</t>
    </r>
    <r>
      <rPr>
        <vertAlign val="superscript"/>
        <sz val="10"/>
        <rFont val="Arial"/>
        <family val="2"/>
      </rPr>
      <t>mv</t>
    </r>
    <r>
      <rPr>
        <sz val="10"/>
        <rFont val="Arial"/>
      </rPr>
      <t>)</t>
    </r>
  </si>
  <si>
    <r>
      <t>SD(R</t>
    </r>
    <r>
      <rPr>
        <vertAlign val="subscript"/>
        <sz val="10"/>
        <rFont val="Arial"/>
        <family val="2"/>
      </rPr>
      <t>1</t>
    </r>
    <r>
      <rPr>
        <sz val="10"/>
        <rFont val="Arial"/>
      </rPr>
      <t>)</t>
    </r>
  </si>
  <si>
    <r>
      <t>SD(R</t>
    </r>
    <r>
      <rPr>
        <vertAlign val="subscript"/>
        <sz val="10"/>
        <rFont val="Arial"/>
        <family val="2"/>
      </rPr>
      <t>2</t>
    </r>
    <r>
      <rPr>
        <sz val="10"/>
        <rFont val="Arial"/>
      </rPr>
      <t>)</t>
    </r>
  </si>
  <si>
    <r>
      <t>SD(R</t>
    </r>
    <r>
      <rPr>
        <vertAlign val="subscript"/>
        <sz val="10"/>
        <rFont val="Arial"/>
        <family val="2"/>
      </rPr>
      <t>p</t>
    </r>
    <r>
      <rPr>
        <sz val="10"/>
        <rFont val="Arial"/>
      </rPr>
      <t>)</t>
    </r>
  </si>
  <si>
    <r>
      <t>p</t>
    </r>
    <r>
      <rPr>
        <vertAlign val="subscript"/>
        <sz val="10"/>
        <rFont val="Arial"/>
        <family val="2"/>
      </rPr>
      <t>1</t>
    </r>
  </si>
  <si>
    <r>
      <t>p</t>
    </r>
    <r>
      <rPr>
        <vertAlign val="subscript"/>
        <sz val="10"/>
        <rFont val="Arial"/>
        <family val="2"/>
      </rPr>
      <t>2</t>
    </r>
  </si>
  <si>
    <r>
      <t>Var(R</t>
    </r>
    <r>
      <rPr>
        <vertAlign val="subscript"/>
        <sz val="10"/>
        <rFont val="Arial"/>
        <family val="2"/>
      </rPr>
      <t>p</t>
    </r>
    <r>
      <rPr>
        <sz val="10"/>
        <rFont val="Arial"/>
      </rPr>
      <t>)</t>
    </r>
  </si>
  <si>
    <r>
      <t>Var(R</t>
    </r>
    <r>
      <rPr>
        <vertAlign val="superscript"/>
        <sz val="10"/>
        <rFont val="Arial"/>
        <family val="2"/>
      </rPr>
      <t>mv</t>
    </r>
    <r>
      <rPr>
        <sz val="10"/>
        <rFont val="Arial"/>
      </rPr>
      <t>)</t>
    </r>
  </si>
  <si>
    <r>
      <t>SD(R</t>
    </r>
    <r>
      <rPr>
        <vertAlign val="superscript"/>
        <sz val="10"/>
        <rFont val="Arial"/>
        <family val="2"/>
      </rPr>
      <t>mv</t>
    </r>
    <r>
      <rPr>
        <sz val="10"/>
        <rFont val="Arial"/>
      </rPr>
      <t>)</t>
    </r>
  </si>
  <si>
    <r>
      <t>Minimum p</t>
    </r>
    <r>
      <rPr>
        <vertAlign val="subscript"/>
        <sz val="10"/>
        <rFont val="Arial"/>
        <family val="2"/>
      </rPr>
      <t>i</t>
    </r>
  </si>
  <si>
    <t>Asset 1:  Mean</t>
  </si>
  <si>
    <t>Asset 1:  Var</t>
  </si>
  <si>
    <t>Asset 2: Mean</t>
  </si>
  <si>
    <t>Asset 2:  Var</t>
  </si>
  <si>
    <t>Selected Portfolio</t>
  </si>
  <si>
    <t>Minimum Variance Portfolio</t>
  </si>
  <si>
    <t>Efficient Portfolio</t>
  </si>
  <si>
    <r>
      <t>Desired E(R</t>
    </r>
    <r>
      <rPr>
        <vertAlign val="subscript"/>
        <sz val="10"/>
        <rFont val="Arial"/>
        <family val="2"/>
      </rPr>
      <t>p</t>
    </r>
    <r>
      <rPr>
        <sz val="10"/>
        <rFont val="Arial"/>
      </rPr>
      <t>)</t>
    </r>
  </si>
  <si>
    <r>
      <t>p</t>
    </r>
    <r>
      <rPr>
        <b/>
        <vertAlign val="subscript"/>
        <sz val="10"/>
        <rFont val="Arial"/>
        <family val="2"/>
      </rPr>
      <t>1</t>
    </r>
  </si>
  <si>
    <r>
      <t>p</t>
    </r>
    <r>
      <rPr>
        <b/>
        <vertAlign val="subscript"/>
        <sz val="10"/>
        <rFont val="Arial"/>
        <family val="2"/>
      </rPr>
      <t>2</t>
    </r>
  </si>
  <si>
    <r>
      <t>E(R</t>
    </r>
    <r>
      <rPr>
        <b/>
        <vertAlign val="subscript"/>
        <sz val="10"/>
        <rFont val="Arial"/>
        <family val="2"/>
      </rPr>
      <t>p</t>
    </r>
    <r>
      <rPr>
        <b/>
        <sz val="10"/>
        <rFont val="Arial"/>
      </rPr>
      <t>)</t>
    </r>
  </si>
  <si>
    <r>
      <t>Var(R</t>
    </r>
    <r>
      <rPr>
        <b/>
        <vertAlign val="subscript"/>
        <sz val="10"/>
        <rFont val="Arial"/>
        <family val="2"/>
      </rPr>
      <t>p</t>
    </r>
    <r>
      <rPr>
        <b/>
        <sz val="10"/>
        <rFont val="Arial"/>
      </rPr>
      <t>)</t>
    </r>
  </si>
  <si>
    <r>
      <t>SD(R</t>
    </r>
    <r>
      <rPr>
        <b/>
        <vertAlign val="subscript"/>
        <sz val="10"/>
        <rFont val="Arial"/>
        <family val="2"/>
      </rPr>
      <t>p</t>
    </r>
    <r>
      <rPr>
        <b/>
        <sz val="10"/>
        <rFont val="Arial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</si>
</sst>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0.0000"/>
  </numFmts>
  <fonts count="8" x14ac:knownFonts="1">
    <font>
      <sz val="10"/>
      <name val="Arial"/>
    </font>
    <font>
      <sz val="8"/>
      <name val="Arial"/>
    </font>
    <font>
      <sz val="8"/>
      <color indexed="81"/>
      <name val="Tahoma"/>
    </font>
    <font>
      <b/>
      <sz val="8"/>
      <color indexed="81"/>
      <name val="Tahoma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</font>
    <font>
      <b/>
      <vertAlign val="subscript"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7D8D7"/>
        <bgColor indexed="64"/>
      </patternFill>
    </fill>
    <fill>
      <patternFill patternType="solid">
        <fgColor rgb="FFC7E8F1"/>
        <bgColor indexed="64"/>
      </patternFill>
    </fill>
    <fill>
      <patternFill patternType="solid">
        <fgColor rgb="FF8FD2E9"/>
        <bgColor indexed="64"/>
      </patternFill>
    </fill>
    <fill>
      <patternFill patternType="solid">
        <fgColor rgb="FFB4B5B4"/>
        <bgColor indexed="64"/>
      </patternFill>
    </fill>
    <fill>
      <patternFill patternType="solid">
        <fgColor rgb="FF8EB5C3"/>
        <bgColor indexed="64"/>
      </patternFill>
    </fill>
    <fill>
      <patternFill patternType="solid">
        <fgColor rgb="FF00A3DB"/>
        <bgColor indexed="64"/>
      </patternFill>
    </fill>
    <fill>
      <patternFill patternType="solid">
        <fgColor rgb="FF8A8B8A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165" fontId="0" fillId="0" borderId="0" xfId="0" applyNumberFormat="1"/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166" fontId="0" fillId="0" borderId="0" xfId="0" applyNumberFormat="1"/>
    <xf numFmtId="0" fontId="0" fillId="2" borderId="3" xfId="0" applyFill="1" applyBorder="1" applyAlignment="1">
      <alignment horizontal="center"/>
    </xf>
    <xf numFmtId="0" fontId="0" fillId="0" borderId="0" xfId="0" applyFill="1"/>
    <xf numFmtId="0" fontId="0" fillId="3" borderId="5" xfId="0" applyNumberFormat="1" applyFill="1" applyBorder="1" applyAlignment="1">
      <alignment horizontal="center"/>
    </xf>
    <xf numFmtId="0" fontId="0" fillId="3" borderId="7" xfId="0" applyNumberForma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5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166" fontId="0" fillId="4" borderId="5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166" fontId="0" fillId="4" borderId="6" xfId="0" applyNumberForma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166" fontId="0" fillId="4" borderId="7" xfId="0" applyNumberFormat="1" applyFill="1" applyBorder="1" applyAlignment="1">
      <alignment horizontal="center"/>
    </xf>
    <xf numFmtId="164" fontId="0" fillId="4" borderId="5" xfId="0" applyNumberFormat="1" applyFill="1" applyBorder="1" applyAlignment="1">
      <alignment horizontal="center"/>
    </xf>
    <xf numFmtId="164" fontId="0" fillId="4" borderId="6" xfId="0" applyNumberFormat="1" applyFill="1" applyBorder="1" applyAlignment="1">
      <alignment horizontal="center"/>
    </xf>
    <xf numFmtId="166" fontId="0" fillId="4" borderId="6" xfId="0" applyNumberFormat="1" applyFill="1" applyBorder="1" applyAlignment="1">
      <alignment horizontal="center" vertical="center"/>
    </xf>
    <xf numFmtId="166" fontId="0" fillId="4" borderId="7" xfId="0" applyNumberFormat="1" applyFill="1" applyBorder="1" applyAlignment="1">
      <alignment horizontal="center" vertical="center"/>
    </xf>
    <xf numFmtId="0" fontId="0" fillId="4" borderId="6" xfId="0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166" fontId="6" fillId="5" borderId="2" xfId="0" applyNumberFormat="1" applyFont="1" applyFill="1" applyBorder="1" applyAlignment="1">
      <alignment horizontal="center"/>
    </xf>
    <xf numFmtId="166" fontId="6" fillId="5" borderId="3" xfId="0" applyNumberFormat="1" applyFont="1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7" borderId="1" xfId="0" applyFill="1" applyBorder="1" applyAlignment="1">
      <alignment horizontal="left"/>
    </xf>
    <xf numFmtId="0" fontId="0" fillId="7" borderId="3" xfId="0" applyFill="1" applyBorder="1" applyAlignment="1">
      <alignment horizontal="left"/>
    </xf>
    <xf numFmtId="0" fontId="0" fillId="8" borderId="1" xfId="0" applyFill="1" applyBorder="1" applyAlignment="1">
      <alignment horizontal="left"/>
    </xf>
    <xf numFmtId="0" fontId="0" fillId="8" borderId="3" xfId="0" applyFill="1" applyBorder="1" applyAlignment="1">
      <alignment horizontal="left"/>
    </xf>
    <xf numFmtId="0" fontId="0" fillId="9" borderId="1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2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Fill="1" applyBorder="1" applyAlignment="1">
      <alignment horizontal="center" wrapText="1"/>
    </xf>
    <xf numFmtId="0" fontId="0" fillId="0" borderId="8" xfId="0" applyBorder="1" applyAlignment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FD2E9"/>
      <color rgb="FF8A8B8A"/>
      <color rgb="FF1A1918"/>
      <color rgb="FF00A3DB"/>
      <color rgb="FF8EB5C3"/>
      <color rgb="FFB4B5B4"/>
      <color rgb="FF8FD2E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925222515476562"/>
          <c:y val="0.0731707317073171"/>
          <c:w val="0.860583682203542"/>
          <c:h val="0.672473867595819"/>
        </c:manualLayout>
      </c:layout>
      <c:scatterChart>
        <c:scatterStyle val="smoothMarker"/>
        <c:varyColors val="0"/>
        <c:ser>
          <c:idx val="0"/>
          <c:order val="0"/>
          <c:tx>
            <c:v>Frontier</c:v>
          </c:tx>
          <c:spPr>
            <a:ln w="25400">
              <a:solidFill>
                <a:srgbClr val="1A1918"/>
              </a:solidFill>
              <a:prstDash val="solid"/>
            </a:ln>
          </c:spPr>
          <c:marker>
            <c:symbol val="none"/>
          </c:marker>
          <c:xVal>
            <c:numRef>
              <c:f>'Two Risky Assets'!$AF$2:$AF$102</c:f>
              <c:numCache>
                <c:formatCode>0.00000</c:formatCode>
                <c:ptCount val="101"/>
                <c:pt idx="0">
                  <c:v>0.06</c:v>
                </c:pt>
                <c:pt idx="1">
                  <c:v>0.0594757093274221</c:v>
                </c:pt>
                <c:pt idx="2">
                  <c:v>0.0589528625259198</c:v>
                </c:pt>
                <c:pt idx="3">
                  <c:v>0.0584314983549113</c:v>
                </c:pt>
                <c:pt idx="4">
                  <c:v>0.0579116568576655</c:v>
                </c:pt>
                <c:pt idx="5">
                  <c:v>0.057393379409127</c:v>
                </c:pt>
                <c:pt idx="6">
                  <c:v>0.0568767087655395</c:v>
                </c:pt>
                <c:pt idx="7">
                  <c:v>0.0563616891159234</c:v>
                </c:pt>
                <c:pt idx="8">
                  <c:v>0.0558483661354565</c:v>
                </c:pt>
                <c:pt idx="9">
                  <c:v>0.0553367870408104</c:v>
                </c:pt>
                <c:pt idx="10">
                  <c:v>0.0548270006474912</c:v>
                </c:pt>
                <c:pt idx="11">
                  <c:v>0.0543190574292301</c:v>
                </c:pt>
                <c:pt idx="12">
                  <c:v>0.0538130095794688</c:v>
                </c:pt>
                <c:pt idx="13">
                  <c:v>0.0533089110749788</c:v>
                </c:pt>
                <c:pt idx="14">
                  <c:v>0.0528068177416515</c:v>
                </c:pt>
                <c:pt idx="15">
                  <c:v>0.0523067873224881</c:v>
                </c:pt>
                <c:pt idx="16">
                  <c:v>0.051808879547815</c:v>
                </c:pt>
                <c:pt idx="17">
                  <c:v>0.0513131562077407</c:v>
                </c:pt>
                <c:pt idx="18">
                  <c:v>0.0508196812268633</c:v>
                </c:pt>
                <c:pt idx="19">
                  <c:v>0.0503285207412258</c:v>
                </c:pt>
                <c:pt idx="20">
                  <c:v>0.0498397431775084</c:v>
                </c:pt>
                <c:pt idx="21">
                  <c:v>0.0493534193344291</c:v>
                </c:pt>
                <c:pt idx="22">
                  <c:v>0.0488696224663133</c:v>
                </c:pt>
                <c:pt idx="23">
                  <c:v>0.0483884283687743</c:v>
                </c:pt>
                <c:pt idx="24">
                  <c:v>0.0479099154664251</c:v>
                </c:pt>
                <c:pt idx="25">
                  <c:v>0.0474341649025257</c:v>
                </c:pt>
                <c:pt idx="26">
                  <c:v>0.0469612606304388</c:v>
                </c:pt>
                <c:pt idx="27">
                  <c:v>0.0464912895067452</c:v>
                </c:pt>
                <c:pt idx="28">
                  <c:v>0.0460243413858362</c:v>
                </c:pt>
                <c:pt idx="29">
                  <c:v>0.0455605092157671</c:v>
                </c:pt>
                <c:pt idx="30">
                  <c:v>0.0450998891351187</c:v>
                </c:pt>
                <c:pt idx="31">
                  <c:v>0.0446425805705718</c:v>
                </c:pt>
                <c:pt idx="32">
                  <c:v>0.0441886863348527</c:v>
                </c:pt>
                <c:pt idx="33">
                  <c:v>0.0437383127246582</c:v>
                </c:pt>
                <c:pt idx="34">
                  <c:v>0.0432915696181139</c:v>
                </c:pt>
                <c:pt idx="35">
                  <c:v>0.0428485705712571</c:v>
                </c:pt>
                <c:pt idx="36">
                  <c:v>0.0424094329129735</c:v>
                </c:pt>
                <c:pt idx="37">
                  <c:v>0.0419742778377425</c:v>
                </c:pt>
                <c:pt idx="38">
                  <c:v>0.041543230495473</c:v>
                </c:pt>
                <c:pt idx="39">
                  <c:v>0.0411164200776283</c:v>
                </c:pt>
                <c:pt idx="40">
                  <c:v>0.0406939798987516</c:v>
                </c:pt>
                <c:pt idx="41">
                  <c:v>0.0402760474724122</c:v>
                </c:pt>
                <c:pt idx="42">
                  <c:v>0.0398627645804954</c:v>
                </c:pt>
                <c:pt idx="43">
                  <c:v>0.0394542773346566</c:v>
                </c:pt>
                <c:pt idx="44">
                  <c:v>0.0390507362286551</c:v>
                </c:pt>
                <c:pt idx="45">
                  <c:v>0.0386522961801754</c:v>
                </c:pt>
                <c:pt idx="46">
                  <c:v>0.0382591165606316</c:v>
                </c:pt>
                <c:pt idx="47">
                  <c:v>0.0378713612113428</c:v>
                </c:pt>
                <c:pt idx="48">
                  <c:v>0.0374891984443519</c:v>
                </c:pt>
                <c:pt idx="49">
                  <c:v>0.0371128010260611</c:v>
                </c:pt>
                <c:pt idx="50">
                  <c:v>0.0367423461417477</c:v>
                </c:pt>
                <c:pt idx="51">
                  <c:v>0.0363780153389379</c:v>
                </c:pt>
                <c:pt idx="52">
                  <c:v>0.0360199944475287</c:v>
                </c:pt>
                <c:pt idx="53">
                  <c:v>0.0356684734744844</c:v>
                </c:pt>
                <c:pt idx="54">
                  <c:v>0.035323646470884</c:v>
                </c:pt>
                <c:pt idx="55">
                  <c:v>0.0349857113690718</c:v>
                </c:pt>
                <c:pt idx="56">
                  <c:v>0.0346548697876647</c:v>
                </c:pt>
                <c:pt idx="57">
                  <c:v>0.0343313268022079</c:v>
                </c:pt>
                <c:pt idx="58">
                  <c:v>0.0340152906793401</c:v>
                </c:pt>
                <c:pt idx="59">
                  <c:v>0.0337069725724515</c:v>
                </c:pt>
                <c:pt idx="60">
                  <c:v>0.0334065861769801</c:v>
                </c:pt>
                <c:pt idx="61">
                  <c:v>0.0331143473437119</c:v>
                </c:pt>
                <c:pt idx="62">
                  <c:v>0.0328304736487307</c:v>
                </c:pt>
                <c:pt idx="63">
                  <c:v>0.0325551839190013</c:v>
                </c:pt>
                <c:pt idx="64">
                  <c:v>0.0322886977129769</c:v>
                </c:pt>
                <c:pt idx="65">
                  <c:v>0.0320312347560939</c:v>
                </c:pt>
                <c:pt idx="66">
                  <c:v>0.0317830143315577</c:v>
                </c:pt>
                <c:pt idx="67">
                  <c:v>0.0315442546274278</c:v>
                </c:pt>
                <c:pt idx="68">
                  <c:v>0.0313151720416797</c:v>
                </c:pt>
                <c:pt idx="69">
                  <c:v>0.0310959804476398</c:v>
                </c:pt>
                <c:pt idx="70">
                  <c:v>0.030886890422961</c:v>
                </c:pt>
                <c:pt idx="71">
                  <c:v>0.0306881084461066</c:v>
                </c:pt>
                <c:pt idx="72">
                  <c:v>0.0304998360651332</c:v>
                </c:pt>
                <c:pt idx="73">
                  <c:v>0.0303222690443839</c:v>
                </c:pt>
                <c:pt idx="74">
                  <c:v>0.0301555964955097</c:v>
                </c:pt>
                <c:pt idx="75">
                  <c:v>0.03</c:v>
                </c:pt>
                <c:pt idx="76">
                  <c:v>0.0298556527310993</c:v>
                </c:pt>
                <c:pt idx="77">
                  <c:v>0.029722718583602</c:v>
                </c:pt>
                <c:pt idx="78">
                  <c:v>0.0296013513205056</c:v>
                </c:pt>
                <c:pt idx="79">
                  <c:v>0.0294916937458668</c:v>
                </c:pt>
                <c:pt idx="80">
                  <c:v>0.0293938769133981</c:v>
                </c:pt>
                <c:pt idx="81">
                  <c:v>0.0293080193803675</c:v>
                </c:pt>
                <c:pt idx="82">
                  <c:v>0.0292342265161916</c:v>
                </c:pt>
                <c:pt idx="83">
                  <c:v>0.0291725898747437</c:v>
                </c:pt>
                <c:pt idx="84">
                  <c:v>0.0291231866388278</c:v>
                </c:pt>
                <c:pt idx="85">
                  <c:v>0.029086079144498</c:v>
                </c:pt>
                <c:pt idx="86">
                  <c:v>0.0290613144919496</c:v>
                </c:pt>
                <c:pt idx="87">
                  <c:v>0.0290489242485845</c:v>
                </c:pt>
                <c:pt idx="88">
                  <c:v>0.0290489242485845</c:v>
                </c:pt>
                <c:pt idx="89">
                  <c:v>0.0290613144919496</c:v>
                </c:pt>
                <c:pt idx="90">
                  <c:v>0.029086079144498</c:v>
                </c:pt>
                <c:pt idx="91">
                  <c:v>0.0291231866388278</c:v>
                </c:pt>
                <c:pt idx="92">
                  <c:v>0.0291725898747437</c:v>
                </c:pt>
                <c:pt idx="93">
                  <c:v>0.0292342265161916</c:v>
                </c:pt>
                <c:pt idx="94">
                  <c:v>0.0293080193803675</c:v>
                </c:pt>
                <c:pt idx="95">
                  <c:v>0.0293938769133981</c:v>
                </c:pt>
                <c:pt idx="96">
                  <c:v>0.0294916937458668</c:v>
                </c:pt>
                <c:pt idx="97">
                  <c:v>0.0296013513205056</c:v>
                </c:pt>
                <c:pt idx="98">
                  <c:v>0.029722718583602</c:v>
                </c:pt>
                <c:pt idx="99">
                  <c:v>0.0298556527310994</c:v>
                </c:pt>
                <c:pt idx="100">
                  <c:v>0.03</c:v>
                </c:pt>
              </c:numCache>
            </c:numRef>
          </c:xVal>
          <c:yVal>
            <c:numRef>
              <c:f>'Two Risky Assets'!$AE$2:$AE$102</c:f>
              <c:numCache>
                <c:formatCode>0.000</c:formatCode>
                <c:ptCount val="101"/>
                <c:pt idx="0">
                  <c:v>0.16</c:v>
                </c:pt>
                <c:pt idx="1">
                  <c:v>0.1592</c:v>
                </c:pt>
                <c:pt idx="2">
                  <c:v>0.1584</c:v>
                </c:pt>
                <c:pt idx="3">
                  <c:v>0.1576</c:v>
                </c:pt>
                <c:pt idx="4">
                  <c:v>0.1568</c:v>
                </c:pt>
                <c:pt idx="5">
                  <c:v>0.156</c:v>
                </c:pt>
                <c:pt idx="6">
                  <c:v>0.1552</c:v>
                </c:pt>
                <c:pt idx="7">
                  <c:v>0.1544</c:v>
                </c:pt>
                <c:pt idx="8">
                  <c:v>0.1536</c:v>
                </c:pt>
                <c:pt idx="9">
                  <c:v>0.1528</c:v>
                </c:pt>
                <c:pt idx="10">
                  <c:v>0.152</c:v>
                </c:pt>
                <c:pt idx="11">
                  <c:v>0.1512</c:v>
                </c:pt>
                <c:pt idx="12">
                  <c:v>0.1504</c:v>
                </c:pt>
                <c:pt idx="13">
                  <c:v>0.1496</c:v>
                </c:pt>
                <c:pt idx="14">
                  <c:v>0.1488</c:v>
                </c:pt>
                <c:pt idx="15">
                  <c:v>0.148</c:v>
                </c:pt>
                <c:pt idx="16">
                  <c:v>0.1472</c:v>
                </c:pt>
                <c:pt idx="17">
                  <c:v>0.1464</c:v>
                </c:pt>
                <c:pt idx="18">
                  <c:v>0.1456</c:v>
                </c:pt>
                <c:pt idx="19">
                  <c:v>0.1448</c:v>
                </c:pt>
                <c:pt idx="20">
                  <c:v>0.144</c:v>
                </c:pt>
                <c:pt idx="21">
                  <c:v>0.1432</c:v>
                </c:pt>
                <c:pt idx="22">
                  <c:v>0.1424</c:v>
                </c:pt>
                <c:pt idx="23">
                  <c:v>0.1416</c:v>
                </c:pt>
                <c:pt idx="24">
                  <c:v>0.1408</c:v>
                </c:pt>
                <c:pt idx="25">
                  <c:v>0.14</c:v>
                </c:pt>
                <c:pt idx="26">
                  <c:v>0.1392</c:v>
                </c:pt>
                <c:pt idx="27">
                  <c:v>0.1384</c:v>
                </c:pt>
                <c:pt idx="28">
                  <c:v>0.1376</c:v>
                </c:pt>
                <c:pt idx="29">
                  <c:v>0.1368</c:v>
                </c:pt>
                <c:pt idx="30">
                  <c:v>0.136</c:v>
                </c:pt>
                <c:pt idx="31">
                  <c:v>0.1352</c:v>
                </c:pt>
                <c:pt idx="32">
                  <c:v>0.1344</c:v>
                </c:pt>
                <c:pt idx="33">
                  <c:v>0.1336</c:v>
                </c:pt>
                <c:pt idx="34">
                  <c:v>0.1328</c:v>
                </c:pt>
                <c:pt idx="35">
                  <c:v>0.132</c:v>
                </c:pt>
                <c:pt idx="36">
                  <c:v>0.1312</c:v>
                </c:pt>
                <c:pt idx="37">
                  <c:v>0.1304</c:v>
                </c:pt>
                <c:pt idx="38">
                  <c:v>0.1296</c:v>
                </c:pt>
                <c:pt idx="39">
                  <c:v>0.1288</c:v>
                </c:pt>
                <c:pt idx="40">
                  <c:v>0.128</c:v>
                </c:pt>
                <c:pt idx="41">
                  <c:v>0.1272</c:v>
                </c:pt>
                <c:pt idx="42">
                  <c:v>0.1264</c:v>
                </c:pt>
                <c:pt idx="43">
                  <c:v>0.1256</c:v>
                </c:pt>
                <c:pt idx="44">
                  <c:v>0.1248</c:v>
                </c:pt>
                <c:pt idx="45">
                  <c:v>0.124</c:v>
                </c:pt>
                <c:pt idx="46">
                  <c:v>0.1232</c:v>
                </c:pt>
                <c:pt idx="47">
                  <c:v>0.1224</c:v>
                </c:pt>
                <c:pt idx="48">
                  <c:v>0.1216</c:v>
                </c:pt>
                <c:pt idx="49">
                  <c:v>0.1208</c:v>
                </c:pt>
                <c:pt idx="50">
                  <c:v>0.12</c:v>
                </c:pt>
                <c:pt idx="51">
                  <c:v>0.1192</c:v>
                </c:pt>
                <c:pt idx="52">
                  <c:v>0.1184</c:v>
                </c:pt>
                <c:pt idx="53">
                  <c:v>0.1176</c:v>
                </c:pt>
                <c:pt idx="54">
                  <c:v>0.1168</c:v>
                </c:pt>
                <c:pt idx="55">
                  <c:v>0.116</c:v>
                </c:pt>
                <c:pt idx="56">
                  <c:v>0.1152</c:v>
                </c:pt>
                <c:pt idx="57">
                  <c:v>0.1144</c:v>
                </c:pt>
                <c:pt idx="58">
                  <c:v>0.1136</c:v>
                </c:pt>
                <c:pt idx="59">
                  <c:v>0.1128</c:v>
                </c:pt>
                <c:pt idx="60">
                  <c:v>0.112</c:v>
                </c:pt>
                <c:pt idx="61">
                  <c:v>0.1112</c:v>
                </c:pt>
                <c:pt idx="62">
                  <c:v>0.1104</c:v>
                </c:pt>
                <c:pt idx="63">
                  <c:v>0.1096</c:v>
                </c:pt>
                <c:pt idx="64">
                  <c:v>0.1088</c:v>
                </c:pt>
                <c:pt idx="65">
                  <c:v>0.108</c:v>
                </c:pt>
                <c:pt idx="66">
                  <c:v>0.1072</c:v>
                </c:pt>
                <c:pt idx="67">
                  <c:v>0.1064</c:v>
                </c:pt>
                <c:pt idx="68">
                  <c:v>0.1056</c:v>
                </c:pt>
                <c:pt idx="69">
                  <c:v>0.1048</c:v>
                </c:pt>
                <c:pt idx="70">
                  <c:v>0.104</c:v>
                </c:pt>
                <c:pt idx="71">
                  <c:v>0.1032</c:v>
                </c:pt>
                <c:pt idx="72">
                  <c:v>0.1024</c:v>
                </c:pt>
                <c:pt idx="73">
                  <c:v>0.1016</c:v>
                </c:pt>
                <c:pt idx="74">
                  <c:v>0.1008</c:v>
                </c:pt>
                <c:pt idx="75">
                  <c:v>0.1</c:v>
                </c:pt>
                <c:pt idx="76">
                  <c:v>0.0991999999999999</c:v>
                </c:pt>
                <c:pt idx="77">
                  <c:v>0.0983999999999999</c:v>
                </c:pt>
                <c:pt idx="78">
                  <c:v>0.0975999999999999</c:v>
                </c:pt>
                <c:pt idx="79">
                  <c:v>0.0967999999999999</c:v>
                </c:pt>
                <c:pt idx="80">
                  <c:v>0.0959999999999999</c:v>
                </c:pt>
                <c:pt idx="81">
                  <c:v>0.0951999999999999</c:v>
                </c:pt>
                <c:pt idx="82">
                  <c:v>0.0943999999999999</c:v>
                </c:pt>
                <c:pt idx="83">
                  <c:v>0.0935999999999999</c:v>
                </c:pt>
                <c:pt idx="84">
                  <c:v>0.0927999999999999</c:v>
                </c:pt>
                <c:pt idx="85">
                  <c:v>0.0919999999999999</c:v>
                </c:pt>
                <c:pt idx="86">
                  <c:v>0.0911999999999999</c:v>
                </c:pt>
                <c:pt idx="87">
                  <c:v>0.0903999999999999</c:v>
                </c:pt>
                <c:pt idx="88">
                  <c:v>0.0895999999999999</c:v>
                </c:pt>
                <c:pt idx="89">
                  <c:v>0.0887999999999999</c:v>
                </c:pt>
                <c:pt idx="90">
                  <c:v>0.0879999999999999</c:v>
                </c:pt>
                <c:pt idx="91">
                  <c:v>0.0871999999999999</c:v>
                </c:pt>
                <c:pt idx="92">
                  <c:v>0.0863999999999999</c:v>
                </c:pt>
                <c:pt idx="93">
                  <c:v>0.0855999999999999</c:v>
                </c:pt>
                <c:pt idx="94">
                  <c:v>0.0847999999999999</c:v>
                </c:pt>
                <c:pt idx="95">
                  <c:v>0.0839999999999999</c:v>
                </c:pt>
                <c:pt idx="96">
                  <c:v>0.0831999999999999</c:v>
                </c:pt>
                <c:pt idx="97">
                  <c:v>0.0823999999999999</c:v>
                </c:pt>
                <c:pt idx="98">
                  <c:v>0.0815999999999999</c:v>
                </c:pt>
                <c:pt idx="99">
                  <c:v>0.0807999999999999</c:v>
                </c:pt>
                <c:pt idx="100">
                  <c:v>0.08</c:v>
                </c:pt>
              </c:numCache>
            </c:numRef>
          </c:yVal>
          <c:smooth val="1"/>
        </c:ser>
        <c:ser>
          <c:idx val="1"/>
          <c:order val="1"/>
          <c:tx>
            <c:v>MV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8A8B8A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'Two Risky Assets'!$I$7</c:f>
              <c:numCache>
                <c:formatCode>0.0000</c:formatCode>
                <c:ptCount val="1"/>
                <c:pt idx="0">
                  <c:v>0.0290473750965556</c:v>
                </c:pt>
              </c:numCache>
            </c:numRef>
          </c:xVal>
          <c:yVal>
            <c:numRef>
              <c:f>'Two Risky Assets'!$I$5</c:f>
              <c:numCache>
                <c:formatCode>0.0000</c:formatCode>
                <c:ptCount val="1"/>
                <c:pt idx="0">
                  <c:v>0.09</c:v>
                </c:pt>
              </c:numCache>
            </c:numRef>
          </c:yVal>
          <c:smooth val="1"/>
        </c:ser>
        <c:ser>
          <c:idx val="2"/>
          <c:order val="2"/>
          <c:tx>
            <c:v>Selected Portfolio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8FD2E9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'Two Risky Assets'!$L$7</c:f>
              <c:numCache>
                <c:formatCode>0.0000</c:formatCode>
                <c:ptCount val="1"/>
                <c:pt idx="0">
                  <c:v>0.0474341649025257</c:v>
                </c:pt>
              </c:numCache>
            </c:numRef>
          </c:xVal>
          <c:yVal>
            <c:numRef>
              <c:f>'Two Risky Assets'!$L$5</c:f>
              <c:numCache>
                <c:formatCode>0.0000</c:formatCode>
                <c:ptCount val="1"/>
                <c:pt idx="0">
                  <c:v>0.14</c:v>
                </c:pt>
              </c:numCache>
            </c:numRef>
          </c:yVal>
          <c:smooth val="1"/>
        </c:ser>
        <c:ser>
          <c:idx val="3"/>
          <c:order val="3"/>
          <c:tx>
            <c:v>Asset 1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8EB5C3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'Two Risky Assets'!$F$3</c:f>
              <c:numCache>
                <c:formatCode>0.0000</c:formatCode>
                <c:ptCount val="1"/>
                <c:pt idx="0">
                  <c:v>0.03</c:v>
                </c:pt>
              </c:numCache>
            </c:numRef>
          </c:xVal>
          <c:yVal>
            <c:numRef>
              <c:f>'Two Risky Assets'!$C$3</c:f>
              <c:numCache>
                <c:formatCode>General</c:formatCode>
                <c:ptCount val="1"/>
                <c:pt idx="0">
                  <c:v>0.08</c:v>
                </c:pt>
              </c:numCache>
            </c:numRef>
          </c:yVal>
          <c:smooth val="1"/>
        </c:ser>
        <c:ser>
          <c:idx val="4"/>
          <c:order val="4"/>
          <c:tx>
            <c:v>Asset 2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A3DB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'Two Risky Assets'!$F$4</c:f>
              <c:numCache>
                <c:formatCode>0.0000</c:formatCode>
                <c:ptCount val="1"/>
                <c:pt idx="0">
                  <c:v>0.06</c:v>
                </c:pt>
              </c:numCache>
            </c:numRef>
          </c:xVal>
          <c:yVal>
            <c:numRef>
              <c:f>'Two Risky Assets'!$C$5</c:f>
              <c:numCache>
                <c:formatCode>General</c:formatCode>
                <c:ptCount val="1"/>
                <c:pt idx="0">
                  <c:v>0.16</c:v>
                </c:pt>
              </c:numCache>
            </c:numRef>
          </c:yVal>
          <c:smooth val="1"/>
        </c:ser>
        <c:ser>
          <c:idx val="5"/>
          <c:order val="5"/>
          <c:tx>
            <c:v>Efficient Portfolio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C0C0C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'Two Risky Assets'!$O$7</c:f>
              <c:numCache>
                <c:formatCode>0.0000</c:formatCode>
                <c:ptCount val="1"/>
                <c:pt idx="0">
                  <c:v>0.0535607132140714</c:v>
                </c:pt>
              </c:numCache>
            </c:numRef>
          </c:xVal>
          <c:yVal>
            <c:numRef>
              <c:f>'Two Risky Assets'!$O$3</c:f>
              <c:numCache>
                <c:formatCode>General</c:formatCode>
                <c:ptCount val="1"/>
                <c:pt idx="0">
                  <c:v>0.15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2788688"/>
        <c:axId val="-2086792720"/>
      </c:scatterChart>
      <c:valAx>
        <c:axId val="-2112788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Standard Deviation of Returns</a:t>
                </a:r>
              </a:p>
            </c:rich>
          </c:tx>
          <c:layout>
            <c:manualLayout>
              <c:xMode val="edge"/>
              <c:yMode val="edge"/>
              <c:x val="0.43219298325686"/>
              <c:y val="0.83972125435540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86792720"/>
        <c:crosses val="autoZero"/>
        <c:crossBetween val="midCat"/>
      </c:valAx>
      <c:valAx>
        <c:axId val="-20867927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Mean Returns</a:t>
                </a:r>
              </a:p>
            </c:rich>
          </c:tx>
          <c:layout>
            <c:manualLayout>
              <c:xMode val="edge"/>
              <c:yMode val="edge"/>
              <c:x val="0.0215462777576734"/>
              <c:y val="0.289198606271777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12788688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2420795413247"/>
          <c:y val="0.909407665505226"/>
          <c:w val="0.67046946669466"/>
          <c:h val="0.07317073170731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7</xdr:row>
      <xdr:rowOff>101600</xdr:rowOff>
    </xdr:from>
    <xdr:to>
      <xdr:col>15</xdr:col>
      <xdr:colOff>0</xdr:colOff>
      <xdr:row>26</xdr:row>
      <xdr:rowOff>127000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F102"/>
  <sheetViews>
    <sheetView tabSelected="1" workbookViewId="0">
      <selection activeCell="B1" sqref="B1:O27"/>
    </sheetView>
  </sheetViews>
  <sheetFormatPr baseColWidth="10" defaultColWidth="8.83203125" defaultRowHeight="15" customHeight="1" x14ac:dyDescent="0.15"/>
  <cols>
    <col min="1" max="1" width="2.5" customWidth="1"/>
    <col min="2" max="2" width="15.6640625" style="5" bestFit="1" customWidth="1"/>
    <col min="3" max="3" width="10.6640625" style="6" customWidth="1"/>
    <col min="4" max="4" width="2.1640625" customWidth="1"/>
    <col min="5" max="5" width="13.5" customWidth="1"/>
    <col min="6" max="6" width="12.5" customWidth="1"/>
    <col min="7" max="7" width="2.5" customWidth="1"/>
    <col min="8" max="8" width="12.5" customWidth="1"/>
    <col min="9" max="9" width="12.6640625" customWidth="1"/>
    <col min="10" max="10" width="2.5" customWidth="1"/>
    <col min="11" max="11" width="11.5" customWidth="1"/>
    <col min="12" max="12" width="11.1640625" customWidth="1"/>
    <col min="13" max="13" width="2.6640625" customWidth="1"/>
    <col min="14" max="14" width="12" customWidth="1"/>
    <col min="15" max="15" width="9.6640625" customWidth="1"/>
    <col min="16" max="16" width="2.5" customWidth="1"/>
    <col min="17" max="17" width="8.83203125" customWidth="1"/>
    <col min="18" max="18" width="12" style="1" bestFit="1" customWidth="1"/>
    <col min="19" max="19" width="11.5" style="1" bestFit="1" customWidth="1"/>
    <col min="20" max="29" width="8.83203125" customWidth="1"/>
    <col min="30" max="30" width="9.1640625" style="2" customWidth="1"/>
    <col min="31" max="31" width="9.1640625" style="3" customWidth="1"/>
    <col min="32" max="32" width="9.1640625" style="4" customWidth="1"/>
  </cols>
  <sheetData>
    <row r="1" spans="2:32" ht="15" customHeight="1" thickBot="1" x14ac:dyDescent="0.2">
      <c r="B1" s="45" t="s">
        <v>3</v>
      </c>
      <c r="C1" s="45"/>
      <c r="F1" s="11"/>
      <c r="AD1" s="2" t="s">
        <v>0</v>
      </c>
      <c r="AE1" s="3" t="s">
        <v>2</v>
      </c>
      <c r="AF1" s="4" t="s">
        <v>1</v>
      </c>
    </row>
    <row r="2" spans="2:32" ht="15" customHeight="1" thickBot="1" x14ac:dyDescent="0.2">
      <c r="H2" s="48" t="s">
        <v>23</v>
      </c>
      <c r="I2" s="49"/>
      <c r="K2" s="46" t="s">
        <v>22</v>
      </c>
      <c r="L2" s="47"/>
      <c r="N2" s="43" t="s">
        <v>24</v>
      </c>
      <c r="O2" s="44"/>
      <c r="AD2" s="2">
        <f>F7</f>
        <v>0</v>
      </c>
      <c r="AE2" s="3">
        <f t="shared" ref="AE2:AE33" si="0">AD2*C$3+(1-AD2)*C$5</f>
        <v>0.16</v>
      </c>
      <c r="AF2" s="4">
        <f>SQRT(AD2^2*C$4+(1-AD2)^2*C$6+2*AD2*(1-AD2)*C$7)</f>
        <v>0.06</v>
      </c>
    </row>
    <row r="3" spans="2:32" ht="15" customHeight="1" x14ac:dyDescent="0.2">
      <c r="B3" s="35" t="s">
        <v>18</v>
      </c>
      <c r="C3" s="12">
        <v>0.08</v>
      </c>
      <c r="E3" s="17" t="s">
        <v>9</v>
      </c>
      <c r="F3" s="18">
        <f>SQRT(C4)</f>
        <v>0.03</v>
      </c>
      <c r="H3" s="39" t="s">
        <v>6</v>
      </c>
      <c r="I3" s="23">
        <f>IF(AND((C6-C7)/(C4+C6-2*C7)&gt;F7,(C6-C7)/(C4+C6-2*C7)&lt;1-F7),(C6-C7)/(C4+C6-2*C7),IF((C6-C7)/(C4+C6-2*C7)&lt;(C4-C7)/(C4+C6-2*C7),F7,1-F7))</f>
        <v>0.875</v>
      </c>
      <c r="K3" s="28" t="s">
        <v>26</v>
      </c>
      <c r="L3" s="15">
        <v>0.25</v>
      </c>
      <c r="N3" s="32" t="s">
        <v>25</v>
      </c>
      <c r="O3" s="16">
        <v>0.15</v>
      </c>
      <c r="AD3" s="2">
        <f t="shared" ref="AD3:AD34" si="1">AD2+0.01*(AD$102-AD$2)</f>
        <v>0.01</v>
      </c>
      <c r="AE3" s="3">
        <f t="shared" si="0"/>
        <v>0.15920000000000001</v>
      </c>
      <c r="AF3" s="4">
        <f t="shared" ref="AF3:AF33" si="2">SQRT(AD3^2*C$4+(1-AD3)^2*C$6+2*AD3*(1-AD3)*C$7)</f>
        <v>5.9475709327422063E-2</v>
      </c>
    </row>
    <row r="4" spans="2:32" ht="15" customHeight="1" thickBot="1" x14ac:dyDescent="0.25">
      <c r="B4" s="36" t="s">
        <v>19</v>
      </c>
      <c r="C4" s="13">
        <v>8.9999999999999998E-4</v>
      </c>
      <c r="E4" s="19" t="s">
        <v>10</v>
      </c>
      <c r="F4" s="20">
        <f>SQRT(C6)</f>
        <v>0.06</v>
      </c>
      <c r="H4" s="40" t="s">
        <v>7</v>
      </c>
      <c r="I4" s="24">
        <f>1-I3</f>
        <v>0.125</v>
      </c>
      <c r="K4" s="29" t="s">
        <v>27</v>
      </c>
      <c r="L4" s="27">
        <f>1-L3</f>
        <v>0.75</v>
      </c>
      <c r="N4" s="33" t="s">
        <v>12</v>
      </c>
      <c r="O4" s="25">
        <f>(O3-C5)/(C3-C5)</f>
        <v>0.12500000000000011</v>
      </c>
      <c r="AD4" s="2">
        <f t="shared" si="1"/>
        <v>0.02</v>
      </c>
      <c r="AE4" s="3">
        <f t="shared" si="0"/>
        <v>0.15839999999999999</v>
      </c>
      <c r="AF4" s="4">
        <f t="shared" si="2"/>
        <v>5.8952862525919809E-2</v>
      </c>
    </row>
    <row r="5" spans="2:32" ht="15" customHeight="1" thickBot="1" x14ac:dyDescent="0.25">
      <c r="B5" s="37" t="s">
        <v>20</v>
      </c>
      <c r="C5" s="12">
        <v>0.16</v>
      </c>
      <c r="E5" s="21" t="s">
        <v>5</v>
      </c>
      <c r="F5" s="22">
        <f>C7/(F3*F4)</f>
        <v>0.25</v>
      </c>
      <c r="H5" s="41" t="s">
        <v>8</v>
      </c>
      <c r="I5" s="25">
        <f>I3*C3+I4*C5</f>
        <v>9.0000000000000011E-2</v>
      </c>
      <c r="J5" s="9"/>
      <c r="K5" s="30" t="s">
        <v>28</v>
      </c>
      <c r="L5" s="20">
        <f>L3*C3+L4*C5</f>
        <v>0.13999999999999999</v>
      </c>
      <c r="N5" s="33" t="s">
        <v>13</v>
      </c>
      <c r="O5" s="25">
        <f>1-O4</f>
        <v>0.87499999999999989</v>
      </c>
      <c r="AD5" s="2">
        <f t="shared" si="1"/>
        <v>0.03</v>
      </c>
      <c r="AE5" s="3">
        <f t="shared" si="0"/>
        <v>0.15760000000000002</v>
      </c>
      <c r="AF5" s="4">
        <f t="shared" si="2"/>
        <v>5.8431498354911279E-2</v>
      </c>
    </row>
    <row r="6" spans="2:32" ht="15" customHeight="1" thickBot="1" x14ac:dyDescent="0.25">
      <c r="B6" s="38" t="s">
        <v>21</v>
      </c>
      <c r="C6" s="13">
        <v>3.5999999999999999E-3</v>
      </c>
      <c r="H6" s="41" t="s">
        <v>15</v>
      </c>
      <c r="I6" s="25">
        <f>I3^2*C4+I4^2*C6+2*I3*I4*C7</f>
        <v>8.4374999999999999E-4</v>
      </c>
      <c r="J6" s="9"/>
      <c r="K6" s="30" t="s">
        <v>29</v>
      </c>
      <c r="L6" s="20">
        <f>L3^2*C4+L4^2*C6+2*L3*L4*C7</f>
        <v>2.2499999999999998E-3</v>
      </c>
      <c r="N6" s="33" t="s">
        <v>14</v>
      </c>
      <c r="O6" s="25">
        <f>O4^2*C$4+(1-O4)^2*C$6+2*O4*(1-O4)*C$7</f>
        <v>2.8687499999999993E-3</v>
      </c>
      <c r="AD6" s="2">
        <f t="shared" si="1"/>
        <v>0.04</v>
      </c>
      <c r="AE6" s="3">
        <f t="shared" si="0"/>
        <v>0.15679999999999999</v>
      </c>
      <c r="AF6" s="4">
        <f t="shared" si="2"/>
        <v>5.7911656857665535E-2</v>
      </c>
    </row>
    <row r="7" spans="2:32" ht="15" customHeight="1" thickBot="1" x14ac:dyDescent="0.25">
      <c r="B7" s="10" t="s">
        <v>4</v>
      </c>
      <c r="C7" s="13">
        <v>4.4999999999999999E-4</v>
      </c>
      <c r="D7" t="str">
        <f>IF(ABS(C7)&gt;SQRT(C4*C6),"Invalid Covariance","")</f>
        <v/>
      </c>
      <c r="E7" s="7" t="s">
        <v>17</v>
      </c>
      <c r="F7" s="14">
        <v>0</v>
      </c>
      <c r="H7" s="42" t="s">
        <v>16</v>
      </c>
      <c r="I7" s="26">
        <f>SQRT(I6)</f>
        <v>2.9047375096555625E-2</v>
      </c>
      <c r="J7" s="9"/>
      <c r="K7" s="31" t="s">
        <v>30</v>
      </c>
      <c r="L7" s="22">
        <f>SQRT(L6)</f>
        <v>4.7434164902525687E-2</v>
      </c>
      <c r="N7" s="34" t="s">
        <v>11</v>
      </c>
      <c r="O7" s="26">
        <f>SQRT(O6)</f>
        <v>5.3560713214071368E-2</v>
      </c>
      <c r="AD7" s="2">
        <f t="shared" si="1"/>
        <v>0.05</v>
      </c>
      <c r="AE7" s="3">
        <f t="shared" si="0"/>
        <v>0.156</v>
      </c>
      <c r="AF7" s="4">
        <f t="shared" si="2"/>
        <v>5.739337940912697E-2</v>
      </c>
    </row>
    <row r="8" spans="2:32" ht="15" customHeight="1" x14ac:dyDescent="0.15">
      <c r="AD8" s="2">
        <f t="shared" si="1"/>
        <v>6.0000000000000005E-2</v>
      </c>
      <c r="AE8" s="3">
        <f t="shared" si="0"/>
        <v>0.1552</v>
      </c>
      <c r="AF8" s="4">
        <f t="shared" si="2"/>
        <v>5.6876708765539512E-2</v>
      </c>
    </row>
    <row r="9" spans="2:32" ht="15" customHeight="1" x14ac:dyDescent="0.15">
      <c r="AD9" s="2">
        <f t="shared" si="1"/>
        <v>7.0000000000000007E-2</v>
      </c>
      <c r="AE9" s="3">
        <f t="shared" si="0"/>
        <v>0.15439999999999998</v>
      </c>
      <c r="AF9" s="4">
        <f t="shared" si="2"/>
        <v>5.6361689115923409E-2</v>
      </c>
    </row>
    <row r="10" spans="2:32" ht="15" customHeight="1" x14ac:dyDescent="0.15">
      <c r="AD10" s="2">
        <f t="shared" si="1"/>
        <v>0.08</v>
      </c>
      <c r="AE10" s="3">
        <f t="shared" si="0"/>
        <v>0.15359999999999999</v>
      </c>
      <c r="AF10" s="4">
        <f t="shared" si="2"/>
        <v>5.5848366135456462E-2</v>
      </c>
    </row>
    <row r="11" spans="2:32" ht="15" customHeight="1" x14ac:dyDescent="0.15">
      <c r="AD11" s="2">
        <f t="shared" si="1"/>
        <v>0.09</v>
      </c>
      <c r="AE11" s="3">
        <f t="shared" si="0"/>
        <v>0.15280000000000002</v>
      </c>
      <c r="AF11" s="4">
        <f t="shared" si="2"/>
        <v>5.5336787040810381E-2</v>
      </c>
    </row>
    <row r="12" spans="2:32" ht="15" customHeight="1" x14ac:dyDescent="0.15">
      <c r="AD12" s="2">
        <f t="shared" si="1"/>
        <v>9.9999999999999992E-2</v>
      </c>
      <c r="AE12" s="3">
        <f t="shared" si="0"/>
        <v>0.15200000000000002</v>
      </c>
      <c r="AF12" s="4">
        <f t="shared" si="2"/>
        <v>5.4827000647491193E-2</v>
      </c>
    </row>
    <row r="13" spans="2:32" ht="15" customHeight="1" x14ac:dyDescent="0.15">
      <c r="AD13" s="2">
        <f t="shared" si="1"/>
        <v>0.10999999999999999</v>
      </c>
      <c r="AE13" s="3">
        <f t="shared" si="0"/>
        <v>0.1512</v>
      </c>
      <c r="AF13" s="4">
        <f t="shared" si="2"/>
        <v>5.4319057429230121E-2</v>
      </c>
    </row>
    <row r="14" spans="2:32" ht="15" customHeight="1" x14ac:dyDescent="0.15">
      <c r="AD14" s="2">
        <f t="shared" si="1"/>
        <v>0.11999999999999998</v>
      </c>
      <c r="AE14" s="3">
        <f t="shared" si="0"/>
        <v>0.15040000000000001</v>
      </c>
      <c r="AF14" s="4">
        <f t="shared" si="2"/>
        <v>5.3813009579468787E-2</v>
      </c>
    </row>
    <row r="15" spans="2:32" ht="15" customHeight="1" x14ac:dyDescent="0.15">
      <c r="AD15" s="2">
        <f t="shared" si="1"/>
        <v>0.12999999999999998</v>
      </c>
      <c r="AE15" s="3">
        <f t="shared" si="0"/>
        <v>0.14959999999999998</v>
      </c>
      <c r="AF15" s="4">
        <f t="shared" si="2"/>
        <v>5.3308911074978822E-2</v>
      </c>
    </row>
    <row r="16" spans="2:32" ht="15" customHeight="1" x14ac:dyDescent="0.15">
      <c r="AD16" s="2">
        <f t="shared" si="1"/>
        <v>0.13999999999999999</v>
      </c>
      <c r="AE16" s="3">
        <f t="shared" si="0"/>
        <v>0.14879999999999999</v>
      </c>
      <c r="AF16" s="4">
        <f t="shared" si="2"/>
        <v>5.2806817741651503E-2</v>
      </c>
    </row>
    <row r="17" spans="7:32" ht="15" customHeight="1" x14ac:dyDescent="0.15">
      <c r="AD17" s="2">
        <f t="shared" si="1"/>
        <v>0.15</v>
      </c>
      <c r="AE17" s="3">
        <f t="shared" si="0"/>
        <v>0.14800000000000002</v>
      </c>
      <c r="AF17" s="4">
        <f t="shared" si="2"/>
        <v>5.2306787322488078E-2</v>
      </c>
    </row>
    <row r="18" spans="7:32" ht="15" customHeight="1" x14ac:dyDescent="0.15">
      <c r="AD18" s="2">
        <f t="shared" si="1"/>
        <v>0.16</v>
      </c>
      <c r="AE18" s="3">
        <f t="shared" si="0"/>
        <v>0.1472</v>
      </c>
      <c r="AF18" s="4">
        <f t="shared" si="2"/>
        <v>5.1808879547814962E-2</v>
      </c>
    </row>
    <row r="19" spans="7:32" ht="15" customHeight="1" x14ac:dyDescent="0.15">
      <c r="AD19" s="2">
        <f t="shared" si="1"/>
        <v>0.17</v>
      </c>
      <c r="AE19" s="3">
        <f t="shared" si="0"/>
        <v>0.1464</v>
      </c>
      <c r="AF19" s="4">
        <f t="shared" si="2"/>
        <v>5.1313156207740719E-2</v>
      </c>
    </row>
    <row r="20" spans="7:32" ht="15" customHeight="1" x14ac:dyDescent="0.15">
      <c r="AD20" s="2">
        <f t="shared" si="1"/>
        <v>0.18000000000000002</v>
      </c>
      <c r="AE20" s="3">
        <f t="shared" si="0"/>
        <v>0.14559999999999998</v>
      </c>
      <c r="AF20" s="4">
        <f t="shared" si="2"/>
        <v>5.081968122686327E-2</v>
      </c>
    </row>
    <row r="21" spans="7:32" ht="15" customHeight="1" x14ac:dyDescent="0.15">
      <c r="AD21" s="2">
        <f t="shared" si="1"/>
        <v>0.19000000000000003</v>
      </c>
      <c r="AE21" s="3">
        <f t="shared" si="0"/>
        <v>0.14479999999999998</v>
      </c>
      <c r="AF21" s="4">
        <f t="shared" si="2"/>
        <v>5.0328520741225846E-2</v>
      </c>
    </row>
    <row r="22" spans="7:32" ht="15" customHeight="1" x14ac:dyDescent="0.15">
      <c r="AD22" s="2">
        <f t="shared" si="1"/>
        <v>0.20000000000000004</v>
      </c>
      <c r="AE22" s="3">
        <f t="shared" si="0"/>
        <v>0.14400000000000002</v>
      </c>
      <c r="AF22" s="4">
        <f t="shared" si="2"/>
        <v>4.9839743177508444E-2</v>
      </c>
    </row>
    <row r="23" spans="7:32" ht="15" customHeight="1" x14ac:dyDescent="0.15">
      <c r="G23" s="8"/>
      <c r="AD23" s="2">
        <f t="shared" si="1"/>
        <v>0.21000000000000005</v>
      </c>
      <c r="AE23" s="3">
        <f t="shared" si="0"/>
        <v>0.14319999999999999</v>
      </c>
      <c r="AF23" s="4">
        <f t="shared" si="2"/>
        <v>4.9353419334429098E-2</v>
      </c>
    </row>
    <row r="24" spans="7:32" ht="15" customHeight="1" x14ac:dyDescent="0.15">
      <c r="AD24" s="2">
        <f t="shared" si="1"/>
        <v>0.22000000000000006</v>
      </c>
      <c r="AE24" s="3">
        <f t="shared" si="0"/>
        <v>0.1424</v>
      </c>
      <c r="AF24" s="4">
        <f t="shared" si="2"/>
        <v>4.8869622466313357E-2</v>
      </c>
    </row>
    <row r="25" spans="7:32" ht="15" customHeight="1" x14ac:dyDescent="0.15">
      <c r="AD25" s="2">
        <f t="shared" si="1"/>
        <v>0.23000000000000007</v>
      </c>
      <c r="AE25" s="3">
        <f t="shared" si="0"/>
        <v>0.1416</v>
      </c>
      <c r="AF25" s="4">
        <f t="shared" si="2"/>
        <v>4.8388428368774279E-2</v>
      </c>
    </row>
    <row r="26" spans="7:32" ht="15" customHeight="1" x14ac:dyDescent="0.15">
      <c r="AD26" s="2">
        <f t="shared" si="1"/>
        <v>0.24000000000000007</v>
      </c>
      <c r="AE26" s="3">
        <f t="shared" si="0"/>
        <v>0.14079999999999998</v>
      </c>
      <c r="AF26" s="4">
        <f t="shared" si="2"/>
        <v>4.7909915466425111E-2</v>
      </c>
    </row>
    <row r="27" spans="7:32" ht="15" customHeight="1" x14ac:dyDescent="0.15">
      <c r="AD27" s="2">
        <f t="shared" si="1"/>
        <v>0.25000000000000006</v>
      </c>
      <c r="AE27" s="3">
        <f t="shared" si="0"/>
        <v>0.14000000000000001</v>
      </c>
      <c r="AF27" s="4">
        <f t="shared" si="2"/>
        <v>4.7434164902525687E-2</v>
      </c>
    </row>
    <row r="28" spans="7:32" ht="15" customHeight="1" x14ac:dyDescent="0.15">
      <c r="AD28" s="2">
        <f t="shared" si="1"/>
        <v>0.26000000000000006</v>
      </c>
      <c r="AE28" s="3">
        <f t="shared" si="0"/>
        <v>0.13920000000000002</v>
      </c>
      <c r="AF28" s="4">
        <f t="shared" si="2"/>
        <v>4.6961260630438782E-2</v>
      </c>
    </row>
    <row r="29" spans="7:32" ht="15" customHeight="1" x14ac:dyDescent="0.15">
      <c r="AD29" s="2">
        <f t="shared" si="1"/>
        <v>0.27000000000000007</v>
      </c>
      <c r="AE29" s="3">
        <f t="shared" si="0"/>
        <v>0.1384</v>
      </c>
      <c r="AF29" s="4">
        <f t="shared" si="2"/>
        <v>4.6491289506745234E-2</v>
      </c>
    </row>
    <row r="30" spans="7:32" ht="15" customHeight="1" x14ac:dyDescent="0.15">
      <c r="AD30" s="2">
        <f t="shared" si="1"/>
        <v>0.28000000000000008</v>
      </c>
      <c r="AE30" s="3">
        <f t="shared" si="0"/>
        <v>0.1376</v>
      </c>
      <c r="AF30" s="4">
        <f t="shared" si="2"/>
        <v>4.6024341385836255E-2</v>
      </c>
    </row>
    <row r="31" spans="7:32" ht="15" customHeight="1" x14ac:dyDescent="0.15">
      <c r="AD31" s="2">
        <f t="shared" si="1"/>
        <v>0.29000000000000009</v>
      </c>
      <c r="AE31" s="3">
        <f t="shared" si="0"/>
        <v>0.1368</v>
      </c>
      <c r="AF31" s="4">
        <f t="shared" si="2"/>
        <v>4.5560509215767112E-2</v>
      </c>
    </row>
    <row r="32" spans="7:32" ht="15" customHeight="1" x14ac:dyDescent="0.15">
      <c r="AD32" s="2">
        <f t="shared" si="1"/>
        <v>0.3000000000000001</v>
      </c>
      <c r="AE32" s="3">
        <f t="shared" si="0"/>
        <v>0.13600000000000001</v>
      </c>
      <c r="AF32" s="4">
        <f t="shared" si="2"/>
        <v>4.5099889135118726E-2</v>
      </c>
    </row>
    <row r="33" spans="30:32" ht="15" customHeight="1" x14ac:dyDescent="0.15">
      <c r="AD33" s="2">
        <f t="shared" si="1"/>
        <v>0.31000000000000011</v>
      </c>
      <c r="AE33" s="3">
        <f t="shared" si="0"/>
        <v>0.13520000000000001</v>
      </c>
      <c r="AF33" s="4">
        <f t="shared" si="2"/>
        <v>4.4642580570571855E-2</v>
      </c>
    </row>
    <row r="34" spans="30:32" ht="15" customHeight="1" x14ac:dyDescent="0.15">
      <c r="AD34" s="2">
        <f t="shared" si="1"/>
        <v>0.32000000000000012</v>
      </c>
      <c r="AE34" s="3">
        <f t="shared" ref="AE34:AE65" si="3">AD34*C$3+(1-AD34)*C$5</f>
        <v>0.13440000000000002</v>
      </c>
      <c r="AF34" s="4">
        <f t="shared" ref="AF34:AF65" si="4">SQRT(AD34^2*C$4+(1-AD34)^2*C$6+2*AD34*(1-AD34)*C$7)</f>
        <v>4.418868633485272E-2</v>
      </c>
    </row>
    <row r="35" spans="30:32" ht="15" customHeight="1" x14ac:dyDescent="0.15">
      <c r="AD35" s="2">
        <f t="shared" ref="AD35:AD66" si="5">AD34+0.01*(AD$102-AD$2)</f>
        <v>0.33000000000000013</v>
      </c>
      <c r="AE35" s="3">
        <f t="shared" si="3"/>
        <v>0.1336</v>
      </c>
      <c r="AF35" s="4">
        <f t="shared" si="4"/>
        <v>4.3738312724658224E-2</v>
      </c>
    </row>
    <row r="36" spans="30:32" ht="15" customHeight="1" x14ac:dyDescent="0.15">
      <c r="AD36" s="2">
        <f t="shared" si="5"/>
        <v>0.34000000000000014</v>
      </c>
      <c r="AE36" s="3">
        <f t="shared" si="3"/>
        <v>0.1328</v>
      </c>
      <c r="AF36" s="4">
        <f t="shared" si="4"/>
        <v>4.3291569618113868E-2</v>
      </c>
    </row>
    <row r="37" spans="30:32" ht="15" customHeight="1" x14ac:dyDescent="0.15">
      <c r="AD37" s="2">
        <f t="shared" si="5"/>
        <v>0.35000000000000014</v>
      </c>
      <c r="AE37" s="3">
        <f t="shared" si="3"/>
        <v>0.13200000000000001</v>
      </c>
      <c r="AF37" s="4">
        <f t="shared" si="4"/>
        <v>4.28485705712571E-2</v>
      </c>
    </row>
    <row r="38" spans="30:32" ht="15" customHeight="1" x14ac:dyDescent="0.15">
      <c r="AD38" s="2">
        <f t="shared" si="5"/>
        <v>0.36000000000000015</v>
      </c>
      <c r="AE38" s="3">
        <f t="shared" si="3"/>
        <v>0.13120000000000001</v>
      </c>
      <c r="AF38" s="4">
        <f t="shared" si="4"/>
        <v>4.2409432912973492E-2</v>
      </c>
    </row>
    <row r="39" spans="30:32" ht="15" customHeight="1" x14ac:dyDescent="0.15">
      <c r="AD39" s="2">
        <f t="shared" si="5"/>
        <v>0.37000000000000016</v>
      </c>
      <c r="AE39" s="3">
        <f t="shared" si="3"/>
        <v>0.13040000000000002</v>
      </c>
      <c r="AF39" s="4">
        <f t="shared" si="4"/>
        <v>4.1974277837742477E-2</v>
      </c>
    </row>
    <row r="40" spans="30:32" ht="15" customHeight="1" x14ac:dyDescent="0.15">
      <c r="AD40" s="2">
        <f t="shared" si="5"/>
        <v>0.38000000000000017</v>
      </c>
      <c r="AE40" s="3">
        <f t="shared" si="3"/>
        <v>0.12959999999999999</v>
      </c>
      <c r="AF40" s="4">
        <f t="shared" si="4"/>
        <v>4.1543230495473024E-2</v>
      </c>
    </row>
    <row r="41" spans="30:32" ht="15" customHeight="1" x14ac:dyDescent="0.15">
      <c r="AD41" s="2">
        <f t="shared" si="5"/>
        <v>0.39000000000000018</v>
      </c>
      <c r="AE41" s="3">
        <f t="shared" si="3"/>
        <v>0.1288</v>
      </c>
      <c r="AF41" s="4">
        <f t="shared" si="4"/>
        <v>4.1116420077628349E-2</v>
      </c>
    </row>
    <row r="42" spans="30:32" ht="15" customHeight="1" x14ac:dyDescent="0.15">
      <c r="AD42" s="2">
        <f t="shared" si="5"/>
        <v>0.40000000000000019</v>
      </c>
      <c r="AE42" s="3">
        <f t="shared" si="3"/>
        <v>0.128</v>
      </c>
      <c r="AF42" s="4">
        <f t="shared" si="4"/>
        <v>4.0693979898751599E-2</v>
      </c>
    </row>
    <row r="43" spans="30:32" ht="15" customHeight="1" x14ac:dyDescent="0.15">
      <c r="AD43" s="2">
        <f t="shared" si="5"/>
        <v>0.4100000000000002</v>
      </c>
      <c r="AE43" s="3">
        <f t="shared" si="3"/>
        <v>0.12720000000000001</v>
      </c>
      <c r="AF43" s="4">
        <f t="shared" si="4"/>
        <v>4.0276047472412181E-2</v>
      </c>
    </row>
    <row r="44" spans="30:32" ht="15" customHeight="1" x14ac:dyDescent="0.15">
      <c r="AD44" s="2">
        <f t="shared" si="5"/>
        <v>0.42000000000000021</v>
      </c>
      <c r="AE44" s="3">
        <f t="shared" si="3"/>
        <v>0.12640000000000001</v>
      </c>
      <c r="AF44" s="4">
        <f t="shared" si="4"/>
        <v>3.9862764580495411E-2</v>
      </c>
    </row>
    <row r="45" spans="30:32" ht="15" customHeight="1" x14ac:dyDescent="0.15">
      <c r="AD45" s="2">
        <f t="shared" si="5"/>
        <v>0.43000000000000022</v>
      </c>
      <c r="AE45" s="3">
        <f t="shared" si="3"/>
        <v>0.12559999999999999</v>
      </c>
      <c r="AF45" s="4">
        <f t="shared" si="4"/>
        <v>3.9454277334656625E-2</v>
      </c>
    </row>
    <row r="46" spans="30:32" ht="15" customHeight="1" x14ac:dyDescent="0.15">
      <c r="AD46" s="2">
        <f t="shared" si="5"/>
        <v>0.44000000000000022</v>
      </c>
      <c r="AE46" s="3">
        <f t="shared" si="3"/>
        <v>0.12479999999999999</v>
      </c>
      <c r="AF46" s="4">
        <f t="shared" si="4"/>
        <v>3.9050736228655146E-2</v>
      </c>
    </row>
    <row r="47" spans="30:32" ht="15" customHeight="1" x14ac:dyDescent="0.15">
      <c r="AD47" s="2">
        <f t="shared" si="5"/>
        <v>0.45000000000000023</v>
      </c>
      <c r="AE47" s="3">
        <f t="shared" si="3"/>
        <v>0.12399999999999999</v>
      </c>
      <c r="AF47" s="4">
        <f t="shared" si="4"/>
        <v>3.865229618017537E-2</v>
      </c>
    </row>
    <row r="48" spans="30:32" ht="15" customHeight="1" x14ac:dyDescent="0.15">
      <c r="AD48" s="2">
        <f t="shared" si="5"/>
        <v>0.46000000000000024</v>
      </c>
      <c r="AE48" s="3">
        <f t="shared" si="3"/>
        <v>0.1232</v>
      </c>
      <c r="AF48" s="4">
        <f t="shared" si="4"/>
        <v>3.8259116560631655E-2</v>
      </c>
    </row>
    <row r="49" spans="30:32" ht="15" customHeight="1" x14ac:dyDescent="0.15">
      <c r="AD49" s="2">
        <f t="shared" si="5"/>
        <v>0.47000000000000025</v>
      </c>
      <c r="AE49" s="3">
        <f t="shared" si="3"/>
        <v>0.12239999999999999</v>
      </c>
      <c r="AF49" s="4">
        <f t="shared" si="4"/>
        <v>3.7871361211342797E-2</v>
      </c>
    </row>
    <row r="50" spans="30:32" ht="15" customHeight="1" x14ac:dyDescent="0.15">
      <c r="AD50" s="2">
        <f t="shared" si="5"/>
        <v>0.48000000000000026</v>
      </c>
      <c r="AE50" s="3">
        <f t="shared" si="3"/>
        <v>0.12159999999999999</v>
      </c>
      <c r="AF50" s="4">
        <f t="shared" si="4"/>
        <v>3.7489198444351939E-2</v>
      </c>
    </row>
    <row r="51" spans="30:32" ht="15" customHeight="1" x14ac:dyDescent="0.15">
      <c r="AD51" s="2">
        <f t="shared" si="5"/>
        <v>0.49000000000000027</v>
      </c>
      <c r="AE51" s="3">
        <f t="shared" si="3"/>
        <v>0.12079999999999999</v>
      </c>
      <c r="AF51" s="4">
        <f t="shared" si="4"/>
        <v>3.7112801026061064E-2</v>
      </c>
    </row>
    <row r="52" spans="30:32" ht="15" customHeight="1" x14ac:dyDescent="0.15">
      <c r="AD52" s="2">
        <f t="shared" si="5"/>
        <v>0.50000000000000022</v>
      </c>
      <c r="AE52" s="3">
        <f t="shared" si="3"/>
        <v>0.11999999999999998</v>
      </c>
      <c r="AF52" s="4">
        <f t="shared" si="4"/>
        <v>3.6742346141747664E-2</v>
      </c>
    </row>
    <row r="53" spans="30:32" ht="15" customHeight="1" x14ac:dyDescent="0.15">
      <c r="AD53" s="2">
        <f t="shared" si="5"/>
        <v>0.51000000000000023</v>
      </c>
      <c r="AE53" s="3">
        <f t="shared" si="3"/>
        <v>0.11919999999999999</v>
      </c>
      <c r="AF53" s="4">
        <f t="shared" si="4"/>
        <v>3.6378015338937877E-2</v>
      </c>
    </row>
    <row r="54" spans="30:32" ht="15" customHeight="1" x14ac:dyDescent="0.15">
      <c r="AD54" s="2">
        <f t="shared" si="5"/>
        <v>0.52000000000000024</v>
      </c>
      <c r="AE54" s="3">
        <f t="shared" si="3"/>
        <v>0.11839999999999998</v>
      </c>
      <c r="AF54" s="4">
        <f t="shared" si="4"/>
        <v>3.6019994447528715E-2</v>
      </c>
    </row>
    <row r="55" spans="30:32" ht="15" customHeight="1" x14ac:dyDescent="0.15">
      <c r="AD55" s="2">
        <f t="shared" si="5"/>
        <v>0.53000000000000025</v>
      </c>
      <c r="AE55" s="3">
        <f t="shared" si="3"/>
        <v>0.11759999999999998</v>
      </c>
      <c r="AF55" s="4">
        <f t="shared" si="4"/>
        <v>3.566847347448443E-2</v>
      </c>
    </row>
    <row r="56" spans="30:32" ht="15" customHeight="1" x14ac:dyDescent="0.15">
      <c r="AD56" s="2">
        <f t="shared" si="5"/>
        <v>0.54000000000000026</v>
      </c>
      <c r="AE56" s="3">
        <f t="shared" si="3"/>
        <v>0.11679999999999999</v>
      </c>
      <c r="AF56" s="4">
        <f t="shared" si="4"/>
        <v>3.5323646470884054E-2</v>
      </c>
    </row>
    <row r="57" spans="30:32" ht="15" customHeight="1" x14ac:dyDescent="0.15">
      <c r="AD57" s="2">
        <f t="shared" si="5"/>
        <v>0.55000000000000027</v>
      </c>
      <c r="AE57" s="3">
        <f t="shared" si="3"/>
        <v>0.11599999999999998</v>
      </c>
      <c r="AF57" s="4">
        <f t="shared" si="4"/>
        <v>3.4985711369071797E-2</v>
      </c>
    </row>
    <row r="58" spans="30:32" ht="15" customHeight="1" x14ac:dyDescent="0.15">
      <c r="AD58" s="2">
        <f t="shared" si="5"/>
        <v>0.56000000000000028</v>
      </c>
      <c r="AE58" s="3">
        <f t="shared" si="3"/>
        <v>0.11519999999999998</v>
      </c>
      <c r="AF58" s="4">
        <f t="shared" si="4"/>
        <v>3.4654869787664751E-2</v>
      </c>
    </row>
    <row r="59" spans="30:32" ht="15" customHeight="1" x14ac:dyDescent="0.15">
      <c r="AD59" s="2">
        <f t="shared" si="5"/>
        <v>0.57000000000000028</v>
      </c>
      <c r="AE59" s="3">
        <f t="shared" si="3"/>
        <v>0.11439999999999997</v>
      </c>
      <c r="AF59" s="4">
        <f t="shared" si="4"/>
        <v>3.4331326802207913E-2</v>
      </c>
    </row>
    <row r="60" spans="30:32" ht="15" customHeight="1" x14ac:dyDescent="0.15">
      <c r="AD60" s="2">
        <f t="shared" si="5"/>
        <v>0.58000000000000029</v>
      </c>
      <c r="AE60" s="3">
        <f t="shared" si="3"/>
        <v>0.11359999999999998</v>
      </c>
      <c r="AF60" s="4">
        <f t="shared" si="4"/>
        <v>3.4015290679340067E-2</v>
      </c>
    </row>
    <row r="61" spans="30:32" ht="15" customHeight="1" x14ac:dyDescent="0.15">
      <c r="AD61" s="2">
        <f t="shared" si="5"/>
        <v>0.5900000000000003</v>
      </c>
      <c r="AE61" s="3">
        <f t="shared" si="3"/>
        <v>0.11279999999999998</v>
      </c>
      <c r="AF61" s="4">
        <f t="shared" si="4"/>
        <v>3.3706972572451525E-2</v>
      </c>
    </row>
    <row r="62" spans="30:32" ht="15" customHeight="1" x14ac:dyDescent="0.15">
      <c r="AD62" s="2">
        <f t="shared" si="5"/>
        <v>0.60000000000000031</v>
      </c>
      <c r="AE62" s="3">
        <f t="shared" si="3"/>
        <v>0.11199999999999997</v>
      </c>
      <c r="AF62" s="4">
        <f t="shared" si="4"/>
        <v>3.340658617698012E-2</v>
      </c>
    </row>
    <row r="63" spans="30:32" ht="15" customHeight="1" x14ac:dyDescent="0.15">
      <c r="AD63" s="2">
        <f t="shared" si="5"/>
        <v>0.61000000000000032</v>
      </c>
      <c r="AE63" s="3">
        <f t="shared" si="3"/>
        <v>0.11119999999999997</v>
      </c>
      <c r="AF63" s="4">
        <f t="shared" si="4"/>
        <v>3.3114347343711902E-2</v>
      </c>
    </row>
    <row r="64" spans="30:32" ht="15" customHeight="1" x14ac:dyDescent="0.15">
      <c r="AD64" s="2">
        <f t="shared" si="5"/>
        <v>0.62000000000000033</v>
      </c>
      <c r="AE64" s="3">
        <f t="shared" si="3"/>
        <v>0.11039999999999997</v>
      </c>
      <c r="AF64" s="4">
        <f t="shared" si="4"/>
        <v>3.2830473648730679E-2</v>
      </c>
    </row>
    <row r="65" spans="30:32" ht="15" customHeight="1" x14ac:dyDescent="0.15">
      <c r="AD65" s="2">
        <f t="shared" si="5"/>
        <v>0.63000000000000034</v>
      </c>
      <c r="AE65" s="3">
        <f t="shared" si="3"/>
        <v>0.10959999999999998</v>
      </c>
      <c r="AF65" s="4">
        <f t="shared" si="4"/>
        <v>3.2555183919001279E-2</v>
      </c>
    </row>
    <row r="66" spans="30:32" ht="15" customHeight="1" x14ac:dyDescent="0.15">
      <c r="AD66" s="2">
        <f t="shared" si="5"/>
        <v>0.64000000000000035</v>
      </c>
      <c r="AE66" s="3">
        <f t="shared" ref="AE66:AE97" si="6">AD66*C$3+(1-AD66)*C$5</f>
        <v>0.10879999999999998</v>
      </c>
      <c r="AF66" s="4">
        <f t="shared" ref="AF66:AF102" si="7">SQRT(AD66^2*C$4+(1-AD66)^2*C$6+2*AD66*(1-AD66)*C$7)</f>
        <v>3.2288697712976898E-2</v>
      </c>
    </row>
    <row r="67" spans="30:32" ht="15" customHeight="1" x14ac:dyDescent="0.15">
      <c r="AD67" s="2">
        <f t="shared" ref="AD67:AD101" si="8">AD66+0.01*(AD$102-AD$2)</f>
        <v>0.65000000000000036</v>
      </c>
      <c r="AE67" s="3">
        <f t="shared" si="6"/>
        <v>0.10799999999999998</v>
      </c>
      <c r="AF67" s="4">
        <f t="shared" si="7"/>
        <v>3.2031234756093922E-2</v>
      </c>
    </row>
    <row r="68" spans="30:32" ht="15" customHeight="1" x14ac:dyDescent="0.15">
      <c r="AD68" s="2">
        <f t="shared" si="8"/>
        <v>0.66000000000000036</v>
      </c>
      <c r="AE68" s="3">
        <f t="shared" si="6"/>
        <v>0.10719999999999996</v>
      </c>
      <c r="AF68" s="4">
        <f t="shared" si="7"/>
        <v>3.1783014331557662E-2</v>
      </c>
    </row>
    <row r="69" spans="30:32" ht="15" customHeight="1" x14ac:dyDescent="0.15">
      <c r="AD69" s="2">
        <f t="shared" si="8"/>
        <v>0.67000000000000037</v>
      </c>
      <c r="AE69" s="3">
        <f t="shared" si="6"/>
        <v>0.10639999999999997</v>
      </c>
      <c r="AF69" s="4">
        <f t="shared" si="7"/>
        <v>3.1544254627427784E-2</v>
      </c>
    </row>
    <row r="70" spans="30:32" ht="15" customHeight="1" x14ac:dyDescent="0.15">
      <c r="AD70" s="2">
        <f t="shared" si="8"/>
        <v>0.68000000000000038</v>
      </c>
      <c r="AE70" s="3">
        <f t="shared" si="6"/>
        <v>0.10559999999999997</v>
      </c>
      <c r="AF70" s="4">
        <f t="shared" si="7"/>
        <v>3.1315172041679724E-2</v>
      </c>
    </row>
    <row r="71" spans="30:32" ht="15" customHeight="1" x14ac:dyDescent="0.15">
      <c r="AD71" s="2">
        <f t="shared" si="8"/>
        <v>0.69000000000000039</v>
      </c>
      <c r="AE71" s="3">
        <f t="shared" si="6"/>
        <v>0.10479999999999998</v>
      </c>
      <c r="AF71" s="4">
        <f t="shared" si="7"/>
        <v>3.1095980447639841E-2</v>
      </c>
    </row>
    <row r="72" spans="30:32" ht="15" customHeight="1" x14ac:dyDescent="0.15">
      <c r="AD72" s="2">
        <f t="shared" si="8"/>
        <v>0.7000000000000004</v>
      </c>
      <c r="AE72" s="3">
        <f t="shared" si="6"/>
        <v>0.10399999999999998</v>
      </c>
      <c r="AF72" s="4">
        <f t="shared" si="7"/>
        <v>3.0886890422960993E-2</v>
      </c>
    </row>
    <row r="73" spans="30:32" ht="15" customHeight="1" x14ac:dyDescent="0.15">
      <c r="AD73" s="2">
        <f t="shared" si="8"/>
        <v>0.71000000000000041</v>
      </c>
      <c r="AE73" s="3">
        <f t="shared" si="6"/>
        <v>0.10319999999999996</v>
      </c>
      <c r="AF73" s="4">
        <f t="shared" si="7"/>
        <v>3.0688108446106605E-2</v>
      </c>
    </row>
    <row r="74" spans="30:32" ht="15" customHeight="1" x14ac:dyDescent="0.15">
      <c r="AD74" s="2">
        <f t="shared" si="8"/>
        <v>0.72000000000000042</v>
      </c>
      <c r="AE74" s="3">
        <f t="shared" si="6"/>
        <v>0.10239999999999996</v>
      </c>
      <c r="AF74" s="4">
        <f t="shared" si="7"/>
        <v>3.0499836065133196E-2</v>
      </c>
    </row>
    <row r="75" spans="30:32" ht="15" customHeight="1" x14ac:dyDescent="0.15">
      <c r="AD75" s="2">
        <f t="shared" si="8"/>
        <v>0.73000000000000043</v>
      </c>
      <c r="AE75" s="3">
        <f t="shared" si="6"/>
        <v>0.10159999999999997</v>
      </c>
      <c r="AF75" s="4">
        <f t="shared" si="7"/>
        <v>3.0322269044383857E-2</v>
      </c>
    </row>
    <row r="76" spans="30:32" ht="15" customHeight="1" x14ac:dyDescent="0.15">
      <c r="AD76" s="2">
        <f t="shared" si="8"/>
        <v>0.74000000000000044</v>
      </c>
      <c r="AE76" s="3">
        <f t="shared" si="6"/>
        <v>0.10079999999999997</v>
      </c>
      <c r="AF76" s="4">
        <f t="shared" si="7"/>
        <v>3.0155596495509744E-2</v>
      </c>
    </row>
    <row r="77" spans="30:32" ht="15" customHeight="1" x14ac:dyDescent="0.15">
      <c r="AD77" s="2">
        <f t="shared" si="8"/>
        <v>0.75000000000000044</v>
      </c>
      <c r="AE77" s="3">
        <f t="shared" si="6"/>
        <v>9.9999999999999978E-2</v>
      </c>
      <c r="AF77" s="4">
        <f t="shared" si="7"/>
        <v>2.9999999999999992E-2</v>
      </c>
    </row>
    <row r="78" spans="30:32" ht="15" customHeight="1" x14ac:dyDescent="0.15">
      <c r="AD78" s="2">
        <f t="shared" si="8"/>
        <v>0.76000000000000045</v>
      </c>
      <c r="AE78" s="3">
        <f t="shared" si="6"/>
        <v>9.9199999999999955E-2</v>
      </c>
      <c r="AF78" s="4">
        <f t="shared" si="7"/>
        <v>2.9855652731099341E-2</v>
      </c>
    </row>
    <row r="79" spans="30:32" ht="15" customHeight="1" x14ac:dyDescent="0.15">
      <c r="AD79" s="2">
        <f t="shared" si="8"/>
        <v>0.77000000000000046</v>
      </c>
      <c r="AE79" s="3">
        <f t="shared" si="6"/>
        <v>9.839999999999996E-2</v>
      </c>
      <c r="AF79" s="4">
        <f t="shared" si="7"/>
        <v>2.9722718583602002E-2</v>
      </c>
    </row>
    <row r="80" spans="30:32" ht="15" customHeight="1" x14ac:dyDescent="0.15">
      <c r="AD80" s="2">
        <f t="shared" si="8"/>
        <v>0.78000000000000047</v>
      </c>
      <c r="AE80" s="3">
        <f t="shared" si="6"/>
        <v>9.7599999999999965E-2</v>
      </c>
      <c r="AF80" s="4">
        <f t="shared" si="7"/>
        <v>2.9601351320505617E-2</v>
      </c>
    </row>
    <row r="81" spans="30:32" ht="15" customHeight="1" x14ac:dyDescent="0.15">
      <c r="AD81" s="2">
        <f t="shared" si="8"/>
        <v>0.79000000000000048</v>
      </c>
      <c r="AE81" s="3">
        <f t="shared" si="6"/>
        <v>9.6799999999999956E-2</v>
      </c>
      <c r="AF81" s="4">
        <f t="shared" si="7"/>
        <v>2.9491693745866812E-2</v>
      </c>
    </row>
    <row r="82" spans="30:32" ht="15" customHeight="1" x14ac:dyDescent="0.15">
      <c r="AD82" s="2">
        <f t="shared" si="8"/>
        <v>0.80000000000000049</v>
      </c>
      <c r="AE82" s="3">
        <f t="shared" si="6"/>
        <v>9.5999999999999974E-2</v>
      </c>
      <c r="AF82" s="4">
        <f t="shared" si="7"/>
        <v>2.9393876913398131E-2</v>
      </c>
    </row>
    <row r="83" spans="30:32" ht="15" customHeight="1" x14ac:dyDescent="0.15">
      <c r="AD83" s="2">
        <f t="shared" si="8"/>
        <v>0.8100000000000005</v>
      </c>
      <c r="AE83" s="3">
        <f t="shared" si="6"/>
        <v>9.5199999999999951E-2</v>
      </c>
      <c r="AF83" s="4">
        <f t="shared" si="7"/>
        <v>2.9308019380367548E-2</v>
      </c>
    </row>
    <row r="84" spans="30:32" ht="15" customHeight="1" x14ac:dyDescent="0.15">
      <c r="AD84" s="2">
        <f t="shared" si="8"/>
        <v>0.82000000000000051</v>
      </c>
      <c r="AE84" s="3">
        <f t="shared" si="6"/>
        <v>9.439999999999997E-2</v>
      </c>
      <c r="AF84" s="4">
        <f t="shared" si="7"/>
        <v>2.9234226516191595E-2</v>
      </c>
    </row>
    <row r="85" spans="30:32" ht="15" customHeight="1" x14ac:dyDescent="0.15">
      <c r="AD85" s="2">
        <f t="shared" si="8"/>
        <v>0.83000000000000052</v>
      </c>
      <c r="AE85" s="3">
        <f t="shared" si="6"/>
        <v>9.3599999999999961E-2</v>
      </c>
      <c r="AF85" s="4">
        <f t="shared" si="7"/>
        <v>2.9172589874743717E-2</v>
      </c>
    </row>
    <row r="86" spans="30:32" ht="15" customHeight="1" x14ac:dyDescent="0.15">
      <c r="AD86" s="2">
        <f t="shared" si="8"/>
        <v>0.84000000000000052</v>
      </c>
      <c r="AE86" s="3">
        <f t="shared" si="6"/>
        <v>9.2799999999999952E-2</v>
      </c>
      <c r="AF86" s="4">
        <f t="shared" si="7"/>
        <v>2.912318663882783E-2</v>
      </c>
    </row>
    <row r="87" spans="30:32" ht="15" customHeight="1" x14ac:dyDescent="0.15">
      <c r="AD87" s="2">
        <f t="shared" si="8"/>
        <v>0.85000000000000053</v>
      </c>
      <c r="AE87" s="3">
        <f t="shared" si="6"/>
        <v>9.1999999999999957E-2</v>
      </c>
      <c r="AF87" s="4">
        <f t="shared" si="7"/>
        <v>2.908607914449797E-2</v>
      </c>
    </row>
    <row r="88" spans="30:32" ht="15" customHeight="1" x14ac:dyDescent="0.15">
      <c r="AD88" s="2">
        <f t="shared" si="8"/>
        <v>0.86000000000000054</v>
      </c>
      <c r="AE88" s="3">
        <f t="shared" si="6"/>
        <v>9.1199999999999948E-2</v>
      </c>
      <c r="AF88" s="4">
        <f t="shared" si="7"/>
        <v>2.90613144919496E-2</v>
      </c>
    </row>
    <row r="89" spans="30:32" ht="15" customHeight="1" x14ac:dyDescent="0.15">
      <c r="AD89" s="2">
        <f t="shared" si="8"/>
        <v>0.87000000000000055</v>
      </c>
      <c r="AE89" s="3">
        <f t="shared" si="6"/>
        <v>9.0399999999999966E-2</v>
      </c>
      <c r="AF89" s="4">
        <f t="shared" si="7"/>
        <v>2.904892424858449E-2</v>
      </c>
    </row>
    <row r="90" spans="30:32" ht="15" customHeight="1" x14ac:dyDescent="0.15">
      <c r="AD90" s="2">
        <f t="shared" si="8"/>
        <v>0.88000000000000056</v>
      </c>
      <c r="AE90" s="3">
        <f t="shared" si="6"/>
        <v>8.9599999999999957E-2</v>
      </c>
      <c r="AF90" s="4">
        <f t="shared" si="7"/>
        <v>2.904892424858449E-2</v>
      </c>
    </row>
    <row r="91" spans="30:32" ht="15" customHeight="1" x14ac:dyDescent="0.15">
      <c r="AD91" s="2">
        <f t="shared" si="8"/>
        <v>0.89000000000000057</v>
      </c>
      <c r="AE91" s="3">
        <f t="shared" si="6"/>
        <v>8.8799999999999948E-2</v>
      </c>
      <c r="AF91" s="4">
        <f t="shared" si="7"/>
        <v>2.9061314491949604E-2</v>
      </c>
    </row>
    <row r="92" spans="30:32" ht="15" customHeight="1" x14ac:dyDescent="0.15">
      <c r="AD92" s="2">
        <f t="shared" si="8"/>
        <v>0.90000000000000058</v>
      </c>
      <c r="AE92" s="3">
        <f t="shared" si="6"/>
        <v>8.7999999999999953E-2</v>
      </c>
      <c r="AF92" s="4">
        <f t="shared" si="7"/>
        <v>2.9086079144497977E-2</v>
      </c>
    </row>
    <row r="93" spans="30:32" ht="15" customHeight="1" x14ac:dyDescent="0.15">
      <c r="AD93" s="2">
        <f t="shared" si="8"/>
        <v>0.91000000000000059</v>
      </c>
      <c r="AE93" s="3">
        <f t="shared" si="6"/>
        <v>8.7199999999999944E-2</v>
      </c>
      <c r="AF93" s="4">
        <f t="shared" si="7"/>
        <v>2.9123186638827837E-2</v>
      </c>
    </row>
    <row r="94" spans="30:32" ht="15" customHeight="1" x14ac:dyDescent="0.15">
      <c r="AD94" s="2">
        <f t="shared" si="8"/>
        <v>0.9200000000000006</v>
      </c>
      <c r="AE94" s="3">
        <f t="shared" si="6"/>
        <v>8.6399999999999963E-2</v>
      </c>
      <c r="AF94" s="4">
        <f t="shared" si="7"/>
        <v>2.9172589874743724E-2</v>
      </c>
    </row>
    <row r="95" spans="30:32" ht="15" customHeight="1" x14ac:dyDescent="0.15">
      <c r="AD95" s="2">
        <f t="shared" si="8"/>
        <v>0.9300000000000006</v>
      </c>
      <c r="AE95" s="3">
        <f t="shared" si="6"/>
        <v>8.5599999999999954E-2</v>
      </c>
      <c r="AF95" s="4">
        <f t="shared" si="7"/>
        <v>2.9234226516191602E-2</v>
      </c>
    </row>
    <row r="96" spans="30:32" ht="15" customHeight="1" x14ac:dyDescent="0.15">
      <c r="AD96" s="2">
        <f t="shared" si="8"/>
        <v>0.94000000000000061</v>
      </c>
      <c r="AE96" s="3">
        <f t="shared" si="6"/>
        <v>8.4799999999999945E-2</v>
      </c>
      <c r="AF96" s="4">
        <f t="shared" si="7"/>
        <v>2.9308019380367555E-2</v>
      </c>
    </row>
    <row r="97" spans="30:32" ht="15" customHeight="1" x14ac:dyDescent="0.15">
      <c r="AD97" s="2">
        <f t="shared" si="8"/>
        <v>0.95000000000000062</v>
      </c>
      <c r="AE97" s="3">
        <f t="shared" si="6"/>
        <v>8.399999999999995E-2</v>
      </c>
      <c r="AF97" s="4">
        <f t="shared" si="7"/>
        <v>2.9393876913398141E-2</v>
      </c>
    </row>
    <row r="98" spans="30:32" ht="15" customHeight="1" x14ac:dyDescent="0.15">
      <c r="AD98" s="2">
        <f t="shared" si="8"/>
        <v>0.96000000000000063</v>
      </c>
      <c r="AE98" s="3">
        <f>AD98*C$3+(1-AD98)*C$5</f>
        <v>8.3199999999999941E-2</v>
      </c>
      <c r="AF98" s="4">
        <f t="shared" si="7"/>
        <v>2.9491693745866823E-2</v>
      </c>
    </row>
    <row r="99" spans="30:32" ht="15" customHeight="1" x14ac:dyDescent="0.15">
      <c r="AD99" s="2">
        <f t="shared" si="8"/>
        <v>0.97000000000000064</v>
      </c>
      <c r="AE99" s="3">
        <f>AD99*C$3+(1-AD99)*C$5</f>
        <v>8.2399999999999959E-2</v>
      </c>
      <c r="AF99" s="4">
        <f t="shared" si="7"/>
        <v>2.960135132050563E-2</v>
      </c>
    </row>
    <row r="100" spans="30:32" ht="15" customHeight="1" x14ac:dyDescent="0.15">
      <c r="AD100" s="2">
        <f t="shared" si="8"/>
        <v>0.98000000000000065</v>
      </c>
      <c r="AE100" s="3">
        <f>AD100*C$3+(1-AD100)*C$5</f>
        <v>8.159999999999995E-2</v>
      </c>
      <c r="AF100" s="4">
        <f t="shared" si="7"/>
        <v>2.9722718583602013E-2</v>
      </c>
    </row>
    <row r="101" spans="30:32" ht="15" customHeight="1" x14ac:dyDescent="0.15">
      <c r="AD101" s="2">
        <f t="shared" si="8"/>
        <v>0.99000000000000066</v>
      </c>
      <c r="AE101" s="3">
        <f>AD101*C$3+(1-AD101)*C$5</f>
        <v>8.0799999999999941E-2</v>
      </c>
      <c r="AF101" s="4">
        <f t="shared" si="7"/>
        <v>2.9855652731099358E-2</v>
      </c>
    </row>
    <row r="102" spans="30:32" ht="15" customHeight="1" x14ac:dyDescent="0.15">
      <c r="AD102" s="2">
        <f>1-$AD$2</f>
        <v>1</v>
      </c>
      <c r="AE102" s="3">
        <f>AD102*C$3+(1-AD102)*C$5</f>
        <v>0.08</v>
      </c>
      <c r="AF102" s="4">
        <f t="shared" si="7"/>
        <v>0.03</v>
      </c>
    </row>
  </sheetData>
  <mergeCells count="4">
    <mergeCell ref="N2:O2"/>
    <mergeCell ref="B1:C1"/>
    <mergeCell ref="K2:L2"/>
    <mergeCell ref="H2:I2"/>
  </mergeCells>
  <phoneticPr fontId="1" type="noConversion"/>
  <pageMargins left="0.75" right="0.75" top="1" bottom="1" header="0.5" footer="0.5"/>
  <pageSetup scale="86" orientation="landscape" horizontalDpi="4294967292" verticalDpi="4294967292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Two Risky Assets</vt:lpstr>
    </vt:vector>
  </TitlesOfParts>
  <Company>Kellogg School of Management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Brett A Saraniti</dc:creator>
  <cp:lastModifiedBy>Microsoft Office User</cp:lastModifiedBy>
  <cp:lastPrinted>2016-06-25T22:25:29Z</cp:lastPrinted>
  <dcterms:created xsi:type="dcterms:W3CDTF">2004-10-30T21:38:15Z</dcterms:created>
  <dcterms:modified xsi:type="dcterms:W3CDTF">2016-06-25T22:25:49Z</dcterms:modified>
</cp:coreProperties>
</file>